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0380" windowHeight="5730" activeTab="0"/>
  </bookViews>
  <sheets>
    <sheet name="Лист2" sheetId="1" r:id="rId1"/>
    <sheet name="справочник_поселений" sheetId="2" r:id="rId2"/>
    <sheet name="Лист1" sheetId="3" r:id="rId3"/>
  </sheets>
  <definedNames>
    <definedName name="_xlnm.Print_Area" localSheetId="0">'Лист2'!$A$1:$K$235</definedName>
  </definedNames>
  <calcPr fullCalcOnLoad="1"/>
</workbook>
</file>

<file path=xl/sharedStrings.xml><?xml version="1.0" encoding="utf-8"?>
<sst xmlns="http://schemas.openxmlformats.org/spreadsheetml/2006/main" count="885" uniqueCount="531">
  <si>
    <t>отчет</t>
  </si>
  <si>
    <t>оценка</t>
  </si>
  <si>
    <t>Показатели</t>
  </si>
  <si>
    <t xml:space="preserve">   в том числе:</t>
  </si>
  <si>
    <t>Численность работников - всего</t>
  </si>
  <si>
    <t>Прогноз</t>
  </si>
  <si>
    <t xml:space="preserve">Среднемесячная начисленная </t>
  </si>
  <si>
    <t>заработная плата</t>
  </si>
  <si>
    <t>Фонд зарплаты по территории всего</t>
  </si>
  <si>
    <t>(без выплат социального характера)</t>
  </si>
  <si>
    <t>рублей</t>
  </si>
  <si>
    <t>тыс.руб.</t>
  </si>
  <si>
    <t>измере-</t>
  </si>
  <si>
    <t>ния</t>
  </si>
  <si>
    <t>Единица</t>
  </si>
  <si>
    <t>%</t>
  </si>
  <si>
    <t xml:space="preserve">Темп к предыдущему году </t>
  </si>
  <si>
    <t>(утверж.)</t>
  </si>
  <si>
    <t>человек</t>
  </si>
  <si>
    <t>Среднемесячная зарплата</t>
  </si>
  <si>
    <t>Показатели труда по бюджетообразующим предприятиям</t>
  </si>
  <si>
    <t>Среднесписочная численность</t>
  </si>
  <si>
    <t xml:space="preserve">     Темп к предыдущему году </t>
  </si>
  <si>
    <t>*отчитывающиеся в органы государственной статистики</t>
  </si>
  <si>
    <t>работников - итого</t>
  </si>
  <si>
    <t>Фонд заработной платы - итого</t>
  </si>
  <si>
    <t>по бюджетообразующим предприятиям)</t>
  </si>
  <si>
    <t>чел.</t>
  </si>
  <si>
    <t>всего по району</t>
  </si>
  <si>
    <t xml:space="preserve">работников  по району- всего: </t>
  </si>
  <si>
    <t>в среднем по району:</t>
  </si>
  <si>
    <t xml:space="preserve">    сельское хозяйство, охота и лесное хозяйство</t>
  </si>
  <si>
    <t xml:space="preserve">          из них сельское хозяйство, охота и предоставление услуг в этих областях</t>
  </si>
  <si>
    <t xml:space="preserve">    рыболовство, рыбоводство</t>
  </si>
  <si>
    <t xml:space="preserve">    добыча полезных ископаемых</t>
  </si>
  <si>
    <t xml:space="preserve">    обрабатывающие производства</t>
  </si>
  <si>
    <t xml:space="preserve">    производство и распределение электроэнергии, газа и воды</t>
  </si>
  <si>
    <t xml:space="preserve">   строительство</t>
  </si>
  <si>
    <t xml:space="preserve">    оптовая и розничная торговля; ремонт автотранспортных средств, мотоциклов, бытовых изделий и предметов личного пользования</t>
  </si>
  <si>
    <t xml:space="preserve">   из них:</t>
  </si>
  <si>
    <t xml:space="preserve">    оптовая торговля, включая торговлю через агентов, кроме торговли автотранспортными средствами и мотоциклами</t>
  </si>
  <si>
    <t xml:space="preserve">    розничная торговля , кроме торговли автотранспортными средствами и мотоциклами; ремонт бытовых изделий и предметов личного пользования</t>
  </si>
  <si>
    <t xml:space="preserve">    гостиницы и рестораны</t>
  </si>
  <si>
    <t xml:space="preserve">    транспорт и связь</t>
  </si>
  <si>
    <t xml:space="preserve">           из них связь</t>
  </si>
  <si>
    <t xml:space="preserve">    финансовая деятельность</t>
  </si>
  <si>
    <t xml:space="preserve">    операции с недвижимым имуществом</t>
  </si>
  <si>
    <t xml:space="preserve">     государственное управление и обеспечение военной безопасности; обязательное социальное обеспечение</t>
  </si>
  <si>
    <t xml:space="preserve">    образование </t>
  </si>
  <si>
    <t xml:space="preserve">    здравоохранение и предоставление социальных услуг</t>
  </si>
  <si>
    <t xml:space="preserve">    предоставление прочих коммунальных, социальных и персональных услуг</t>
  </si>
  <si>
    <t xml:space="preserve">Среднегодовая численность работников органов местного самоуправления </t>
  </si>
  <si>
    <t xml:space="preserve">Среднемесячная зарплата работников органов местного самоуправления </t>
  </si>
  <si>
    <t>чел</t>
  </si>
  <si>
    <t xml:space="preserve">Фонд зарплаты работников органов местного самоуправления </t>
  </si>
  <si>
    <t>Среднегодовая численность работающих во всех организациях   муниципальной формы собственности</t>
  </si>
  <si>
    <t>Среднемесячная зарплата работающих во всех организациях  муниципальной формы собственности</t>
  </si>
  <si>
    <t>Фонд зарплаты работающих во всех организациях   муниципальной формы собственности</t>
  </si>
  <si>
    <t>Таблица 1.</t>
  </si>
  <si>
    <t>Таблица 2</t>
  </si>
  <si>
    <t>Таблица 3</t>
  </si>
  <si>
    <t>Среднемесячная зарплата  (средняя</t>
  </si>
  <si>
    <t>янв.-март</t>
  </si>
  <si>
    <t>Сумма фонда заработной платы</t>
  </si>
  <si>
    <t>Итого по городским округам и муниципальным районам:</t>
  </si>
  <si>
    <t>Итого по городским округам:</t>
  </si>
  <si>
    <t>Азов</t>
  </si>
  <si>
    <t>Батайск</t>
  </si>
  <si>
    <t>Волгодонск</t>
  </si>
  <si>
    <t>Гуково</t>
  </si>
  <si>
    <t>Донецк</t>
  </si>
  <si>
    <t>Зверево</t>
  </si>
  <si>
    <t>Каменск-Шахтинский</t>
  </si>
  <si>
    <t>Новочеркасск</t>
  </si>
  <si>
    <t>Новошахтинск</t>
  </si>
  <si>
    <t>Ростов-на-Дону</t>
  </si>
  <si>
    <t>Таганрог</t>
  </si>
  <si>
    <t>Шахты</t>
  </si>
  <si>
    <t>Итого по муниципальным районам:</t>
  </si>
  <si>
    <t>Азовский</t>
  </si>
  <si>
    <t>в т.ч. по  поселениям</t>
  </si>
  <si>
    <t>Александровское</t>
  </si>
  <si>
    <t>Елизаветинское</t>
  </si>
  <si>
    <t>Елизаветовское</t>
  </si>
  <si>
    <t>Задонское</t>
  </si>
  <si>
    <t>Кагальницкое</t>
  </si>
  <si>
    <t>Калиновское</t>
  </si>
  <si>
    <t>Красносадовское</t>
  </si>
  <si>
    <t>Круглянское</t>
  </si>
  <si>
    <t>Кугейское</t>
  </si>
  <si>
    <t>Кулешовское</t>
  </si>
  <si>
    <t>Маргаритовское</t>
  </si>
  <si>
    <t>Новоалександровское</t>
  </si>
  <si>
    <t>Обильненское</t>
  </si>
  <si>
    <t>Отрадовское</t>
  </si>
  <si>
    <t>Пешковское</t>
  </si>
  <si>
    <t>Рогожкинское</t>
  </si>
  <si>
    <t>Самарское</t>
  </si>
  <si>
    <t>Семибалковское</t>
  </si>
  <si>
    <t>Аксайский - всего</t>
  </si>
  <si>
    <t>Большелогское</t>
  </si>
  <si>
    <t>Верхнеподпольненское</t>
  </si>
  <si>
    <t xml:space="preserve">Грушевское </t>
  </si>
  <si>
    <t>Истоминское</t>
  </si>
  <si>
    <t>Ленинское</t>
  </si>
  <si>
    <t>Мишкинское</t>
  </si>
  <si>
    <t>Ольгинское</t>
  </si>
  <si>
    <t>Рассветовское</t>
  </si>
  <si>
    <t>Старочеркасское</t>
  </si>
  <si>
    <t>Щепкинское</t>
  </si>
  <si>
    <t>Багаевский</t>
  </si>
  <si>
    <t>в т.ч. по сельским поселениям</t>
  </si>
  <si>
    <t xml:space="preserve">Ажиновское </t>
  </si>
  <si>
    <t xml:space="preserve">Багаевское </t>
  </si>
  <si>
    <t>Елкинское</t>
  </si>
  <si>
    <t>Красненское</t>
  </si>
  <si>
    <t>Белокалитвинский</t>
  </si>
  <si>
    <t>Белокалитвинское г.п.</t>
  </si>
  <si>
    <t>Богураевское</t>
  </si>
  <si>
    <t>Горняцкое</t>
  </si>
  <si>
    <t>Грушево-Дубовское</t>
  </si>
  <si>
    <t>Ильинское</t>
  </si>
  <si>
    <t>Краснодонецкое</t>
  </si>
  <si>
    <t>Литвиновское</t>
  </si>
  <si>
    <t>Нижнепоповское</t>
  </si>
  <si>
    <t>Рудаковское</t>
  </si>
  <si>
    <t>Синегорское</t>
  </si>
  <si>
    <t>Шолоховское</t>
  </si>
  <si>
    <t>Боковский</t>
  </si>
  <si>
    <t>Боковское</t>
  </si>
  <si>
    <t xml:space="preserve">Верхнечирское </t>
  </si>
  <si>
    <t>Грачевское</t>
  </si>
  <si>
    <t>Земцовское</t>
  </si>
  <si>
    <t xml:space="preserve">Каргинское </t>
  </si>
  <si>
    <t xml:space="preserve">Краснозоринское </t>
  </si>
  <si>
    <t>Краснокутское</t>
  </si>
  <si>
    <t>Верхнедонской</t>
  </si>
  <si>
    <t>Верхняковское</t>
  </si>
  <si>
    <t>Казанское</t>
  </si>
  <si>
    <t>Казансколопатинское</t>
  </si>
  <si>
    <t xml:space="preserve">Мешковское </t>
  </si>
  <si>
    <t xml:space="preserve">Мещеряковское </t>
  </si>
  <si>
    <t xml:space="preserve">Мигулинское </t>
  </si>
  <si>
    <t xml:space="preserve">Нижнебыковское </t>
  </si>
  <si>
    <t>Солонцовское</t>
  </si>
  <si>
    <t>Тубянское</t>
  </si>
  <si>
    <t>Шумилинское</t>
  </si>
  <si>
    <t>Веселовский</t>
  </si>
  <si>
    <t>Верхнесоленовское</t>
  </si>
  <si>
    <t xml:space="preserve">Веселовское </t>
  </si>
  <si>
    <t>Краснооктябрьское</t>
  </si>
  <si>
    <t xml:space="preserve">Позднеевское </t>
  </si>
  <si>
    <t>Волгодонской</t>
  </si>
  <si>
    <t xml:space="preserve">Добровольское </t>
  </si>
  <si>
    <t xml:space="preserve">Дубенцовское </t>
  </si>
  <si>
    <t>Потаповское</t>
  </si>
  <si>
    <t>Прогрессовское</t>
  </si>
  <si>
    <t xml:space="preserve">Романовское </t>
  </si>
  <si>
    <t>Рябичевское</t>
  </si>
  <si>
    <t>Дубовский</t>
  </si>
  <si>
    <t>Андреевское</t>
  </si>
  <si>
    <t>Барбанщиковское</t>
  </si>
  <si>
    <t>Вербовологовское</t>
  </si>
  <si>
    <t>Веселовское</t>
  </si>
  <si>
    <t>Гуреевское</t>
  </si>
  <si>
    <t>Дубовское</t>
  </si>
  <si>
    <t>Жуковское</t>
  </si>
  <si>
    <t>Комиссаровское</t>
  </si>
  <si>
    <t>Малолученское</t>
  </si>
  <si>
    <t>Мирненское</t>
  </si>
  <si>
    <t>Присальское</t>
  </si>
  <si>
    <t>Романовское</t>
  </si>
  <si>
    <t>Семичанское</t>
  </si>
  <si>
    <t>Егорлыкский</t>
  </si>
  <si>
    <t xml:space="preserve">Войновское </t>
  </si>
  <si>
    <t xml:space="preserve">Егорлыкское </t>
  </si>
  <si>
    <t>Кавалерское</t>
  </si>
  <si>
    <t xml:space="preserve">Новороговское </t>
  </si>
  <si>
    <t xml:space="preserve">Объединенное </t>
  </si>
  <si>
    <t>Роговское</t>
  </si>
  <si>
    <t>Шаумяновское</t>
  </si>
  <si>
    <t>Заветинский</t>
  </si>
  <si>
    <t>Заветинское</t>
  </si>
  <si>
    <t>Киселевское</t>
  </si>
  <si>
    <t>Кичкинское</t>
  </si>
  <si>
    <t>Никольское</t>
  </si>
  <si>
    <t>Савдянское</t>
  </si>
  <si>
    <t>Тюльпановское</t>
  </si>
  <si>
    <t>Федосеевское</t>
  </si>
  <si>
    <t>Фоминское</t>
  </si>
  <si>
    <t>Шебалинское</t>
  </si>
  <si>
    <t>Зерноградский</t>
  </si>
  <si>
    <t>Большеталовское</t>
  </si>
  <si>
    <t>Гуляй-Борисовское</t>
  </si>
  <si>
    <t>Донское</t>
  </si>
  <si>
    <t>Конзаводское</t>
  </si>
  <si>
    <t>Красноармейское</t>
  </si>
  <si>
    <t>Манычское</t>
  </si>
  <si>
    <t>Мечетинское</t>
  </si>
  <si>
    <t>Россошинское</t>
  </si>
  <si>
    <t>Зимовниковский</t>
  </si>
  <si>
    <t>Гашунское</t>
  </si>
  <si>
    <t>Глубочанское</t>
  </si>
  <si>
    <t>Зимовниковское</t>
  </si>
  <si>
    <t>Камышевское</t>
  </si>
  <si>
    <t>Кировское</t>
  </si>
  <si>
    <t>Кутейниковское</t>
  </si>
  <si>
    <t>Савоськинское</t>
  </si>
  <si>
    <t>Северное</t>
  </si>
  <si>
    <t>Кагальницкий</t>
  </si>
  <si>
    <t xml:space="preserve">Иваново-Шамшевское </t>
  </si>
  <si>
    <t xml:space="preserve">Кагальницкое </t>
  </si>
  <si>
    <t xml:space="preserve">Калининское </t>
  </si>
  <si>
    <t xml:space="preserve">Кировское </t>
  </si>
  <si>
    <t xml:space="preserve">Мокробатайское </t>
  </si>
  <si>
    <t xml:space="preserve">Новобатайское </t>
  </si>
  <si>
    <t xml:space="preserve">Родниковское </t>
  </si>
  <si>
    <t xml:space="preserve">Хомутовское </t>
  </si>
  <si>
    <t>Каменский</t>
  </si>
  <si>
    <t>в т.ч. по поселениям</t>
  </si>
  <si>
    <t>Астаховское</t>
  </si>
  <si>
    <t>Богдановское</t>
  </si>
  <si>
    <t xml:space="preserve">Волченское </t>
  </si>
  <si>
    <t>Груциновское</t>
  </si>
  <si>
    <t>Гусевское</t>
  </si>
  <si>
    <t xml:space="preserve">Калитвенское </t>
  </si>
  <si>
    <t xml:space="preserve">Красновское </t>
  </si>
  <si>
    <t xml:space="preserve">Малокаменское </t>
  </si>
  <si>
    <t xml:space="preserve">Пиховкинское </t>
  </si>
  <si>
    <t>Старостаничное</t>
  </si>
  <si>
    <t xml:space="preserve">Уляшкинское </t>
  </si>
  <si>
    <t>Кашарский</t>
  </si>
  <si>
    <t>Верхнемакеевское</t>
  </si>
  <si>
    <t>Верхнесвечниковское</t>
  </si>
  <si>
    <t>Вяжинское</t>
  </si>
  <si>
    <t>Индустриальное</t>
  </si>
  <si>
    <t>Кашарское</t>
  </si>
  <si>
    <t>Киевское</t>
  </si>
  <si>
    <t>Первомайское</t>
  </si>
  <si>
    <t>Поповское</t>
  </si>
  <si>
    <t>Талловеровское</t>
  </si>
  <si>
    <t>Фомино-Свечниковское</t>
  </si>
  <si>
    <t>Константиновский</t>
  </si>
  <si>
    <t>Авиловское</t>
  </si>
  <si>
    <t>Богоявленское</t>
  </si>
  <si>
    <t>Гапкинское</t>
  </si>
  <si>
    <t>Николаевское</t>
  </si>
  <si>
    <t>Почтовское</t>
  </si>
  <si>
    <t>Стычновское</t>
  </si>
  <si>
    <t>Красносулинский</t>
  </si>
  <si>
    <t>Божковское</t>
  </si>
  <si>
    <t>Владимировское</t>
  </si>
  <si>
    <t>Гуково-Гнилушевское</t>
  </si>
  <si>
    <t>Долотинское</t>
  </si>
  <si>
    <t>Ковалевское</t>
  </si>
  <si>
    <t>Михайловское</t>
  </si>
  <si>
    <t>Пролетарское</t>
  </si>
  <si>
    <t>Садковское</t>
  </si>
  <si>
    <t>Табунщиковское</t>
  </si>
  <si>
    <t>Ударниковское</t>
  </si>
  <si>
    <t>Куйбышевский</t>
  </si>
  <si>
    <t>Кринично-Лугское</t>
  </si>
  <si>
    <t>Куйбышевское</t>
  </si>
  <si>
    <t>Лысогорское</t>
  </si>
  <si>
    <t>Мартыновский</t>
  </si>
  <si>
    <t>Большеорловское</t>
  </si>
  <si>
    <t>Зеленолугское</t>
  </si>
  <si>
    <t>Ильиновское</t>
  </si>
  <si>
    <t>Комаровское</t>
  </si>
  <si>
    <t>Малоорловское</t>
  </si>
  <si>
    <t>Мартыновское</t>
  </si>
  <si>
    <t>Новоселовское</t>
  </si>
  <si>
    <t>Рубашкинское</t>
  </si>
  <si>
    <t>Южненское</t>
  </si>
  <si>
    <t>Матвеево-Курганский</t>
  </si>
  <si>
    <t>Алексеевское</t>
  </si>
  <si>
    <t>Анастасиевское</t>
  </si>
  <si>
    <t xml:space="preserve">Большекирсановское </t>
  </si>
  <si>
    <t xml:space="preserve">Екатериновское </t>
  </si>
  <si>
    <t>Малокирсановское</t>
  </si>
  <si>
    <t>М-Курганское</t>
  </si>
  <si>
    <t>Новониколаевское</t>
  </si>
  <si>
    <t xml:space="preserve">Ряженское </t>
  </si>
  <si>
    <t>Миллеровский</t>
  </si>
  <si>
    <t xml:space="preserve">Верхнеталовское </t>
  </si>
  <si>
    <t xml:space="preserve">Волошинское </t>
  </si>
  <si>
    <t xml:space="preserve">Дегтевское </t>
  </si>
  <si>
    <t xml:space="preserve">Колодезянское </t>
  </si>
  <si>
    <t xml:space="preserve">Криворожское </t>
  </si>
  <si>
    <t xml:space="preserve">Мальчевское </t>
  </si>
  <si>
    <t xml:space="preserve">Ольхово- Рогское </t>
  </si>
  <si>
    <t xml:space="preserve">Первомайское </t>
  </si>
  <si>
    <t xml:space="preserve">Сулинское </t>
  </si>
  <si>
    <t xml:space="preserve">Титовское </t>
  </si>
  <si>
    <t xml:space="preserve">Треневское </t>
  </si>
  <si>
    <t xml:space="preserve">Туриловское </t>
  </si>
  <si>
    <t>Милютинский</t>
  </si>
  <si>
    <t>М-Березовское</t>
  </si>
  <si>
    <t>Милютинское</t>
  </si>
  <si>
    <t>Н-Березовское</t>
  </si>
  <si>
    <t>Орловское</t>
  </si>
  <si>
    <t>Светочниковское</t>
  </si>
  <si>
    <t>Селивановское</t>
  </si>
  <si>
    <t>Морозовский</t>
  </si>
  <si>
    <t>Вознесенское</t>
  </si>
  <si>
    <t>Вольно-Донское</t>
  </si>
  <si>
    <t>Гагаринское</t>
  </si>
  <si>
    <t>Грузиновское</t>
  </si>
  <si>
    <t>Знаменское</t>
  </si>
  <si>
    <t xml:space="preserve">Костино-Быстрянское </t>
  </si>
  <si>
    <t>Парамоновское</t>
  </si>
  <si>
    <t>Широко-Атамановское</t>
  </si>
  <si>
    <t>Мясниковский</t>
  </si>
  <si>
    <t>Большесальское</t>
  </si>
  <si>
    <t>Калининское</t>
  </si>
  <si>
    <t>Краснокрымское</t>
  </si>
  <si>
    <t>Крымское</t>
  </si>
  <si>
    <t>Недвиговское</t>
  </si>
  <si>
    <t>Петровское</t>
  </si>
  <si>
    <t>Чалтырское</t>
  </si>
  <si>
    <t>Неклиновский</t>
  </si>
  <si>
    <t>А-Мелентьевское</t>
  </si>
  <si>
    <t>Б-Неклиновское</t>
  </si>
  <si>
    <t>Вареновское</t>
  </si>
  <si>
    <t>В-Ханжоновское</t>
  </si>
  <si>
    <t>Лакедемоновское</t>
  </si>
  <si>
    <t>Натальевское</t>
  </si>
  <si>
    <t>Н-Бессергеневское</t>
  </si>
  <si>
    <t>Носовское</t>
  </si>
  <si>
    <t>Платовское</t>
  </si>
  <si>
    <t>Покровское</t>
  </si>
  <si>
    <t>Поляковское</t>
  </si>
  <si>
    <t>Приморское</t>
  </si>
  <si>
    <t>Самбекское</t>
  </si>
  <si>
    <t>Синявское</t>
  </si>
  <si>
    <t>Советинское</t>
  </si>
  <si>
    <t>Троицкое</t>
  </si>
  <si>
    <t>Федоровское</t>
  </si>
  <si>
    <t>Обливский</t>
  </si>
  <si>
    <t>Караичевское</t>
  </si>
  <si>
    <t>Каштановское</t>
  </si>
  <si>
    <t>Нестеркинское</t>
  </si>
  <si>
    <t>Обливское</t>
  </si>
  <si>
    <t>Солонецкое</t>
  </si>
  <si>
    <t>Октябрьский</t>
  </si>
  <si>
    <t>Артемовское</t>
  </si>
  <si>
    <t xml:space="preserve">Бессергеневское </t>
  </si>
  <si>
    <t>Керчикское</t>
  </si>
  <si>
    <t>Коммунарское</t>
  </si>
  <si>
    <t xml:space="preserve">Краснокутское </t>
  </si>
  <si>
    <t>Краснолучское</t>
  </si>
  <si>
    <t xml:space="preserve">Красюковское </t>
  </si>
  <si>
    <t xml:space="preserve">Кривянское </t>
  </si>
  <si>
    <t xml:space="preserve">Мокрологское </t>
  </si>
  <si>
    <t xml:space="preserve">Персиановское </t>
  </si>
  <si>
    <t>Орловский</t>
  </si>
  <si>
    <t xml:space="preserve">Волочаевское </t>
  </si>
  <si>
    <t xml:space="preserve">Донское </t>
  </si>
  <si>
    <t xml:space="preserve">Каменно - Балковское </t>
  </si>
  <si>
    <t xml:space="preserve">Камышевское </t>
  </si>
  <si>
    <t xml:space="preserve">Красноармейское </t>
  </si>
  <si>
    <t xml:space="preserve">Курганенское </t>
  </si>
  <si>
    <t xml:space="preserve">Луганское </t>
  </si>
  <si>
    <t xml:space="preserve">Майорское </t>
  </si>
  <si>
    <t xml:space="preserve">Орловское </t>
  </si>
  <si>
    <t xml:space="preserve">Островянское </t>
  </si>
  <si>
    <t xml:space="preserve">Пролетарское </t>
  </si>
  <si>
    <t>Песчанокопский</t>
  </si>
  <si>
    <t>Богородицкое</t>
  </si>
  <si>
    <t>Зареченское</t>
  </si>
  <si>
    <t>Краснополянское</t>
  </si>
  <si>
    <t>Летницкое</t>
  </si>
  <si>
    <t xml:space="preserve">Песчанокопское </t>
  </si>
  <si>
    <t>Поливянское</t>
  </si>
  <si>
    <t>Развильненское</t>
  </si>
  <si>
    <t>Рассыпненское</t>
  </si>
  <si>
    <t>Пролетарский</t>
  </si>
  <si>
    <t>Буденновское</t>
  </si>
  <si>
    <t>Дальненское</t>
  </si>
  <si>
    <t>Мокроельмутянское</t>
  </si>
  <si>
    <t>Огневское</t>
  </si>
  <si>
    <t>Опенкинское</t>
  </si>
  <si>
    <t>Суховское</t>
  </si>
  <si>
    <t>Уютненское</t>
  </si>
  <si>
    <t xml:space="preserve">Ремонтненский </t>
  </si>
  <si>
    <t>Валуевское</t>
  </si>
  <si>
    <t>Денисовское</t>
  </si>
  <si>
    <t>Кормовское</t>
  </si>
  <si>
    <t>Краснопартизанское</t>
  </si>
  <si>
    <t>Подгорненское</t>
  </si>
  <si>
    <t>Ремонтненское</t>
  </si>
  <si>
    <t>Родионово-Несветайский</t>
  </si>
  <si>
    <t>Барило-Крепинское</t>
  </si>
  <si>
    <t>Волошинское</t>
  </si>
  <si>
    <t>Родионово-Несветайское</t>
  </si>
  <si>
    <t>Сальский</t>
  </si>
  <si>
    <t>Гигантовское</t>
  </si>
  <si>
    <t>Екатериновское</t>
  </si>
  <si>
    <t>Ивановское</t>
  </si>
  <si>
    <t>Кручено-Балковское</t>
  </si>
  <si>
    <t>Новоегорлыкское</t>
  </si>
  <si>
    <t>Рыбасовское</t>
  </si>
  <si>
    <t>Сандатовское</t>
  </si>
  <si>
    <t>Юловское</t>
  </si>
  <si>
    <t>Семикаракорский</t>
  </si>
  <si>
    <t>Бакланниковское</t>
  </si>
  <si>
    <t>Большемечетновское</t>
  </si>
  <si>
    <t>Задоно-Кагальницкое</t>
  </si>
  <si>
    <t>Золотаревское</t>
  </si>
  <si>
    <t>Кочетовское</t>
  </si>
  <si>
    <t>Кузнецовское</t>
  </si>
  <si>
    <t>Новозолотовское</t>
  </si>
  <si>
    <t>Сусатское</t>
  </si>
  <si>
    <t>Топилинское</t>
  </si>
  <si>
    <t>Советский</t>
  </si>
  <si>
    <t>Калач-Куртлакское</t>
  </si>
  <si>
    <t>Советское</t>
  </si>
  <si>
    <t>Чирское</t>
  </si>
  <si>
    <t>Тарасовский</t>
  </si>
  <si>
    <t>Большинское</t>
  </si>
  <si>
    <t>Войковское</t>
  </si>
  <si>
    <t>Дячкинское</t>
  </si>
  <si>
    <t>Ефремово-Степановское</t>
  </si>
  <si>
    <t>Зеленовское</t>
  </si>
  <si>
    <t>Колушкинское</t>
  </si>
  <si>
    <t>Красновское</t>
  </si>
  <si>
    <t>Митякинское</t>
  </si>
  <si>
    <t>Тарасовское</t>
  </si>
  <si>
    <t xml:space="preserve">Тацинский           </t>
  </si>
  <si>
    <t xml:space="preserve">Быстрогорское </t>
  </si>
  <si>
    <t xml:space="preserve">Верхнеобливское </t>
  </si>
  <si>
    <t xml:space="preserve">Ермаковское </t>
  </si>
  <si>
    <t xml:space="preserve">Зазерское </t>
  </si>
  <si>
    <t xml:space="preserve">Ковылкинское </t>
  </si>
  <si>
    <t xml:space="preserve">Михайловское </t>
  </si>
  <si>
    <t xml:space="preserve">Скосырское </t>
  </si>
  <si>
    <t xml:space="preserve">Суховское </t>
  </si>
  <si>
    <t xml:space="preserve">Тацинское </t>
  </si>
  <si>
    <t>Углегорское</t>
  </si>
  <si>
    <t>Усть-Донецкий</t>
  </si>
  <si>
    <t>Апаринское</t>
  </si>
  <si>
    <t>Верхнекундрюченское</t>
  </si>
  <si>
    <t>Мелиховское</t>
  </si>
  <si>
    <t>Нижнекундрюченское</t>
  </si>
  <si>
    <t>Пухляковское</t>
  </si>
  <si>
    <t>Раздорское</t>
  </si>
  <si>
    <t>Целинский</t>
  </si>
  <si>
    <t>Лопанское</t>
  </si>
  <si>
    <t>Новоцелинское</t>
  </si>
  <si>
    <t>Ольшанское</t>
  </si>
  <si>
    <t>Среднеегорлыкское</t>
  </si>
  <si>
    <t>Хлеборобное</t>
  </si>
  <si>
    <t>Целинское</t>
  </si>
  <si>
    <t>Цимлянский</t>
  </si>
  <si>
    <t>Красноярское</t>
  </si>
  <si>
    <t>Лозновское</t>
  </si>
  <si>
    <t>Маркинское</t>
  </si>
  <si>
    <t xml:space="preserve">Новоцимлянское </t>
  </si>
  <si>
    <t xml:space="preserve">Саркеловское </t>
  </si>
  <si>
    <t>Чертковский</t>
  </si>
  <si>
    <t>Алексеево-Лозовское</t>
  </si>
  <si>
    <t>Зубрилинское</t>
  </si>
  <si>
    <t>Маньковское</t>
  </si>
  <si>
    <t>Михайлово-Александровское</t>
  </si>
  <si>
    <t>Нагибинское</t>
  </si>
  <si>
    <t>Ольховчанское</t>
  </si>
  <si>
    <t>Осиковское</t>
  </si>
  <si>
    <t>Сетраковское</t>
  </si>
  <si>
    <t>Сохрановское</t>
  </si>
  <si>
    <t>Чертковское</t>
  </si>
  <si>
    <t>Шептуховское</t>
  </si>
  <si>
    <t>Щедровское</t>
  </si>
  <si>
    <t>Шолоховский</t>
  </si>
  <si>
    <t xml:space="preserve">Базковское </t>
  </si>
  <si>
    <t xml:space="preserve">Вешенское </t>
  </si>
  <si>
    <t xml:space="preserve">Дударевское </t>
  </si>
  <si>
    <t>Колундаевское</t>
  </si>
  <si>
    <t xml:space="preserve">Кружилинское </t>
  </si>
  <si>
    <t xml:space="preserve">Меркуловское </t>
  </si>
  <si>
    <t xml:space="preserve">Терновское </t>
  </si>
  <si>
    <t>для заполнения таблицы 3</t>
  </si>
  <si>
    <t>Справочник поселений муниципальных образований Ростовской области</t>
  </si>
  <si>
    <t>2015 г.</t>
  </si>
  <si>
    <t>2016 г.</t>
  </si>
  <si>
    <t>2017 г.</t>
  </si>
  <si>
    <t>Коксовское</t>
  </si>
  <si>
    <t>Победенское</t>
  </si>
  <si>
    <t>Балко-Грузское</t>
  </si>
  <si>
    <t>Верхнесеребряковское</t>
  </si>
  <si>
    <t>Мокрогашунское</t>
  </si>
  <si>
    <t>Привольненское</t>
  </si>
  <si>
    <t>Курно-Липовское</t>
  </si>
  <si>
    <t xml:space="preserve">VI.     Труд </t>
  </si>
  <si>
    <t>2018 г.</t>
  </si>
  <si>
    <t>Лукичевское</t>
  </si>
  <si>
    <t>Ковринское</t>
  </si>
  <si>
    <t>Болдыревское</t>
  </si>
  <si>
    <t>Большекрепинское</t>
  </si>
  <si>
    <t xml:space="preserve">Дубровское </t>
  </si>
  <si>
    <t>Сальское г.п.</t>
  </si>
  <si>
    <t>Пролетарское г.п.</t>
  </si>
  <si>
    <t>Морозовское г.п.</t>
  </si>
  <si>
    <t>Углеродовское г.п.</t>
  </si>
  <si>
    <t>Горненское г.п.</t>
  </si>
  <si>
    <t>Глубокинское г.п.</t>
  </si>
  <si>
    <t>Зерноградское г.п.</t>
  </si>
  <si>
    <t>Аксайское г.п.</t>
  </si>
  <si>
    <t>Константиновское г.п.</t>
  </si>
  <si>
    <t>Красносулинское г.п.</t>
  </si>
  <si>
    <t>Миллеровское г.п.</t>
  </si>
  <si>
    <t>Каменоломненское г.п.</t>
  </si>
  <si>
    <t>Семикаракорское г.п.</t>
  </si>
  <si>
    <t>Жирновское г.п.</t>
  </si>
  <si>
    <t>Усть-Донецкое г.п.</t>
  </si>
  <si>
    <t>Цимлянское г.п.</t>
  </si>
  <si>
    <t>Показатели труда сельским поселениям</t>
  </si>
  <si>
    <t>на территории Кашарского района</t>
  </si>
  <si>
    <t>2014г.</t>
  </si>
  <si>
    <t>2015г.</t>
  </si>
  <si>
    <t>2016г.</t>
  </si>
  <si>
    <t>2017г.</t>
  </si>
  <si>
    <t xml:space="preserve">в т.ч. по каждому поселению </t>
  </si>
  <si>
    <t>в т.ч. по каждому поселению</t>
  </si>
  <si>
    <t>2018г.</t>
  </si>
  <si>
    <t>ЗАО Октябрь</t>
  </si>
  <si>
    <r>
      <t xml:space="preserve">     в том числе </t>
    </r>
    <r>
      <rPr>
        <b/>
        <sz val="9"/>
        <rFont val="Arial Cyr"/>
        <family val="2"/>
      </rPr>
      <t xml:space="preserve">по каждому бюджетообразующему </t>
    </r>
  </si>
  <si>
    <t xml:space="preserve">предприятию </t>
  </si>
  <si>
    <t>2019 г.</t>
  </si>
  <si>
    <t>2019г.</t>
  </si>
  <si>
    <t>Прогноз показателей труда в целом по территории  Первомайского сельского поселения Кашарского района</t>
  </si>
  <si>
    <t>2020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</si>
</sst>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0.0000000E+00"/>
    <numFmt numFmtId="180" formatCode="#,##0.0&quot;р.&quot;"/>
    <numFmt numFmtId="181" formatCode="#,##0&quot;р.&quot;"/>
    <numFmt numFmtId="182" formatCode="0.00000"/>
    <numFmt numFmtId="183" formatCode="0.0000"/>
    <numFmt numFmtId="184" formatCode="0.000"/>
    <numFmt numFmtId="185" formatCode="_-* #,##0.0&quot;р.&quot;_-;\-* #,##0.0&quot;р.&quot;_-;_-* &quot;-&quot;?&quot;р.&quot;_-;_-@_-"/>
    <numFmt numFmtId="186" formatCode="#,##0.0_ ;\-#,##0.0\ "/>
    <numFmt numFmtId="187" formatCode="0.0_ ;\-0.0\ "/>
  </numFmts>
  <fonts count="60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Unicode MS"/>
      <family val="2"/>
    </font>
    <font>
      <b/>
      <sz val="12"/>
      <name val="Arial Cyr"/>
      <family val="0"/>
    </font>
    <font>
      <sz val="10"/>
      <name val="Arial"/>
      <family val="2"/>
    </font>
    <font>
      <b/>
      <sz val="12"/>
      <color indexed="8"/>
      <name val="Arial"/>
      <family val="2"/>
    </font>
    <font>
      <b/>
      <i/>
      <sz val="10"/>
      <name val="Arial Cyr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43" fillId="0" borderId="0">
      <alignment/>
      <protection/>
    </xf>
    <xf numFmtId="0" fontId="1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5" fillId="0" borderId="0" xfId="0" applyFont="1" applyAlignment="1">
      <alignment/>
    </xf>
    <xf numFmtId="0" fontId="18" fillId="0" borderId="0" xfId="53" applyFont="1" applyFill="1">
      <alignment/>
      <protection/>
    </xf>
    <xf numFmtId="0" fontId="20" fillId="0" borderId="0" xfId="53" applyFont="1">
      <alignment/>
      <protection/>
    </xf>
    <xf numFmtId="0" fontId="43" fillId="0" borderId="0" xfId="53">
      <alignment/>
      <protection/>
    </xf>
    <xf numFmtId="0" fontId="20" fillId="0" borderId="0" xfId="53" applyFont="1" applyAlignment="1">
      <alignment horizontal="left"/>
      <protection/>
    </xf>
    <xf numFmtId="0" fontId="43" fillId="0" borderId="10" xfId="53" applyBorder="1">
      <alignment/>
      <protection/>
    </xf>
    <xf numFmtId="0" fontId="43" fillId="0" borderId="11" xfId="53" applyBorder="1">
      <alignment/>
      <protection/>
    </xf>
    <xf numFmtId="0" fontId="1" fillId="0" borderId="11" xfId="53" applyFont="1" applyFill="1" applyBorder="1" applyAlignment="1">
      <alignment horizontal="center"/>
      <protection/>
    </xf>
    <xf numFmtId="0" fontId="1" fillId="0" borderId="12" xfId="53" applyFont="1" applyFill="1" applyBorder="1" applyAlignment="1">
      <alignment horizontal="center"/>
      <protection/>
    </xf>
    <xf numFmtId="177" fontId="13" fillId="0" borderId="0" xfId="53" applyNumberFormat="1" applyFont="1" applyBorder="1">
      <alignment/>
      <protection/>
    </xf>
    <xf numFmtId="177" fontId="16" fillId="0" borderId="13" xfId="53" applyNumberFormat="1" applyFont="1" applyFill="1" applyBorder="1" applyAlignment="1">
      <alignment wrapText="1"/>
      <protection/>
    </xf>
    <xf numFmtId="177" fontId="1" fillId="0" borderId="13" xfId="53" applyNumberFormat="1" applyFont="1" applyFill="1" applyBorder="1">
      <alignment/>
      <protection/>
    </xf>
    <xf numFmtId="177" fontId="19" fillId="0" borderId="13" xfId="53" applyNumberFormat="1" applyFont="1" applyFill="1" applyBorder="1">
      <alignment/>
      <protection/>
    </xf>
    <xf numFmtId="177" fontId="43" fillId="0" borderId="13" xfId="53" applyNumberFormat="1" applyFill="1" applyBorder="1">
      <alignment/>
      <protection/>
    </xf>
    <xf numFmtId="177" fontId="1" fillId="0" borderId="13" xfId="53" applyNumberFormat="1" applyFont="1" applyFill="1" applyBorder="1" applyAlignment="1">
      <alignment wrapText="1"/>
      <protection/>
    </xf>
    <xf numFmtId="177" fontId="2" fillId="0" borderId="13" xfId="53" applyNumberFormat="1" applyFont="1" applyFill="1" applyBorder="1">
      <alignment/>
      <protection/>
    </xf>
    <xf numFmtId="177" fontId="0" fillId="0" borderId="13" xfId="53" applyNumberFormat="1" applyFont="1" applyFill="1" applyBorder="1">
      <alignment/>
      <protection/>
    </xf>
    <xf numFmtId="177" fontId="0" fillId="0" borderId="13" xfId="53" applyNumberFormat="1" applyFont="1" applyFill="1" applyBorder="1" applyAlignment="1">
      <alignment wrapText="1"/>
      <protection/>
    </xf>
    <xf numFmtId="177" fontId="1" fillId="0" borderId="13" xfId="53" applyNumberFormat="1" applyFont="1" applyFill="1" applyBorder="1" applyAlignment="1">
      <alignment/>
      <protection/>
    </xf>
    <xf numFmtId="177" fontId="0" fillId="0" borderId="13" xfId="53" applyNumberFormat="1" applyFont="1" applyFill="1" applyBorder="1" applyAlignment="1">
      <alignment horizontal="left" vertical="top" wrapText="1"/>
      <protection/>
    </xf>
    <xf numFmtId="177" fontId="1" fillId="0" borderId="13" xfId="53" applyNumberFormat="1" applyFont="1" applyFill="1" applyBorder="1">
      <alignment/>
      <protection/>
    </xf>
    <xf numFmtId="177" fontId="43" fillId="0" borderId="0" xfId="53" applyNumberFormat="1" applyFill="1">
      <alignment/>
      <protection/>
    </xf>
    <xf numFmtId="0" fontId="5" fillId="0" borderId="14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2" fontId="5" fillId="32" borderId="0" xfId="0" applyNumberFormat="1" applyFont="1" applyFill="1" applyBorder="1" applyAlignment="1">
      <alignment/>
    </xf>
    <xf numFmtId="0" fontId="0" fillId="32" borderId="16" xfId="0" applyFill="1" applyBorder="1" applyAlignment="1">
      <alignment/>
    </xf>
    <xf numFmtId="0" fontId="1" fillId="32" borderId="16" xfId="0" applyFont="1" applyFill="1" applyBorder="1" applyAlignment="1">
      <alignment horizontal="left"/>
    </xf>
    <xf numFmtId="0" fontId="1" fillId="32" borderId="17" xfId="0" applyFont="1" applyFill="1" applyBorder="1" applyAlignment="1">
      <alignment horizontal="center"/>
    </xf>
    <xf numFmtId="0" fontId="0" fillId="32" borderId="18" xfId="0" applyFill="1" applyBorder="1" applyAlignment="1">
      <alignment/>
    </xf>
    <xf numFmtId="0" fontId="1" fillId="32" borderId="13" xfId="0" applyFont="1" applyFill="1" applyBorder="1" applyAlignment="1">
      <alignment/>
    </xf>
    <xf numFmtId="0" fontId="4" fillId="32" borderId="13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0" fontId="5" fillId="32" borderId="13" xfId="0" applyFont="1" applyFill="1" applyBorder="1" applyAlignment="1">
      <alignment horizontal="center"/>
    </xf>
    <xf numFmtId="0" fontId="0" fillId="32" borderId="13" xfId="0" applyFill="1" applyBorder="1" applyAlignment="1">
      <alignment/>
    </xf>
    <xf numFmtId="0" fontId="4" fillId="32" borderId="13" xfId="0" applyFont="1" applyFill="1" applyBorder="1" applyAlignment="1">
      <alignment/>
    </xf>
    <xf numFmtId="0" fontId="9" fillId="32" borderId="13" xfId="0" applyFont="1" applyFill="1" applyBorder="1" applyAlignment="1">
      <alignment horizontal="left" vertical="top" wrapText="1"/>
    </xf>
    <xf numFmtId="0" fontId="0" fillId="32" borderId="13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0" fontId="9" fillId="32" borderId="0" xfId="0" applyFont="1" applyFill="1" applyBorder="1" applyAlignment="1">
      <alignment horizontal="left" vertical="top" wrapText="1"/>
    </xf>
    <xf numFmtId="0" fontId="5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" fillId="32" borderId="19" xfId="0" applyFont="1" applyFill="1" applyBorder="1" applyAlignment="1">
      <alignment horizontal="center"/>
    </xf>
    <xf numFmtId="0" fontId="1" fillId="32" borderId="20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17" xfId="0" applyFill="1" applyBorder="1" applyAlignment="1">
      <alignment/>
    </xf>
    <xf numFmtId="0" fontId="14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2" fontId="5" fillId="32" borderId="13" xfId="0" applyNumberFormat="1" applyFont="1" applyFill="1" applyBorder="1" applyAlignment="1">
      <alignment/>
    </xf>
    <xf numFmtId="2" fontId="5" fillId="32" borderId="13" xfId="0" applyNumberFormat="1" applyFont="1" applyFill="1" applyBorder="1" applyAlignment="1">
      <alignment/>
    </xf>
    <xf numFmtId="2" fontId="4" fillId="32" borderId="13" xfId="0" applyNumberFormat="1" applyFont="1" applyFill="1" applyBorder="1" applyAlignment="1">
      <alignment/>
    </xf>
    <xf numFmtId="172" fontId="4" fillId="32" borderId="13" xfId="0" applyNumberFormat="1" applyFont="1" applyFill="1" applyBorder="1" applyAlignment="1">
      <alignment/>
    </xf>
    <xf numFmtId="2" fontId="5" fillId="32" borderId="0" xfId="0" applyNumberFormat="1" applyFont="1" applyFill="1" applyBorder="1" applyAlignment="1">
      <alignment/>
    </xf>
    <xf numFmtId="2" fontId="0" fillId="32" borderId="13" xfId="0" applyNumberFormat="1" applyFill="1" applyBorder="1" applyAlignment="1">
      <alignment/>
    </xf>
    <xf numFmtId="0" fontId="5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2" fontId="0" fillId="32" borderId="0" xfId="0" applyNumberFormat="1" applyFill="1" applyBorder="1" applyAlignment="1">
      <alignment/>
    </xf>
    <xf numFmtId="2" fontId="1" fillId="32" borderId="0" xfId="0" applyNumberFormat="1" applyFont="1" applyFill="1" applyBorder="1" applyAlignment="1">
      <alignment/>
    </xf>
    <xf numFmtId="0" fontId="0" fillId="32" borderId="0" xfId="0" applyFill="1" applyBorder="1" applyAlignment="1">
      <alignment horizontal="left" vertical="center" wrapText="1"/>
    </xf>
    <xf numFmtId="2" fontId="0" fillId="32" borderId="0" xfId="0" applyNumberFormat="1" applyFont="1" applyFill="1" applyBorder="1" applyAlignment="1">
      <alignment/>
    </xf>
    <xf numFmtId="0" fontId="3" fillId="32" borderId="0" xfId="0" applyFont="1" applyFill="1" applyBorder="1" applyAlignment="1">
      <alignment/>
    </xf>
    <xf numFmtId="2" fontId="3" fillId="32" borderId="0" xfId="0" applyNumberFormat="1" applyFont="1" applyFill="1" applyAlignment="1">
      <alignment/>
    </xf>
    <xf numFmtId="2" fontId="0" fillId="32" borderId="0" xfId="0" applyNumberFormat="1" applyFill="1" applyAlignment="1">
      <alignment/>
    </xf>
    <xf numFmtId="2" fontId="0" fillId="32" borderId="0" xfId="0" applyNumberFormat="1" applyFont="1" applyFill="1" applyAlignment="1">
      <alignment/>
    </xf>
    <xf numFmtId="0" fontId="0" fillId="32" borderId="22" xfId="0" applyFill="1" applyBorder="1" applyAlignment="1">
      <alignment horizontal="left" vertical="center" wrapText="1"/>
    </xf>
    <xf numFmtId="0" fontId="0" fillId="32" borderId="22" xfId="0" applyFill="1" applyBorder="1" applyAlignment="1">
      <alignment/>
    </xf>
    <xf numFmtId="0" fontId="0" fillId="32" borderId="15" xfId="0" applyFill="1" applyBorder="1" applyAlignment="1">
      <alignment horizontal="left" vertical="center" wrapText="1"/>
    </xf>
    <xf numFmtId="0" fontId="1" fillId="32" borderId="15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1" fillId="32" borderId="20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left" vertical="center" wrapText="1"/>
    </xf>
    <xf numFmtId="0" fontId="1" fillId="32" borderId="15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left" vertical="center" wrapText="1"/>
    </xf>
    <xf numFmtId="0" fontId="1" fillId="32" borderId="17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17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6" xfId="0" applyFill="1" applyBorder="1" applyAlignment="1">
      <alignment horizontal="left" vertical="center" wrapText="1"/>
    </xf>
    <xf numFmtId="0" fontId="0" fillId="32" borderId="16" xfId="0" applyFill="1" applyBorder="1" applyAlignment="1">
      <alignment/>
    </xf>
    <xf numFmtId="2" fontId="0" fillId="32" borderId="16" xfId="0" applyNumberFormat="1" applyFill="1" applyBorder="1" applyAlignment="1">
      <alignment/>
    </xf>
    <xf numFmtId="2" fontId="0" fillId="32" borderId="16" xfId="0" applyNumberFormat="1" applyFont="1" applyFill="1" applyBorder="1" applyAlignment="1">
      <alignment/>
    </xf>
    <xf numFmtId="2" fontId="0" fillId="32" borderId="15" xfId="0" applyNumberFormat="1" applyFill="1" applyBorder="1" applyAlignment="1">
      <alignment/>
    </xf>
    <xf numFmtId="2" fontId="0" fillId="32" borderId="15" xfId="0" applyNumberFormat="1" applyFont="1" applyFill="1" applyBorder="1" applyAlignment="1">
      <alignment/>
    </xf>
    <xf numFmtId="0" fontId="4" fillId="32" borderId="17" xfId="0" applyFont="1" applyFill="1" applyBorder="1" applyAlignment="1">
      <alignment horizontal="center"/>
    </xf>
    <xf numFmtId="2" fontId="1" fillId="32" borderId="17" xfId="0" applyNumberFormat="1" applyFont="1" applyFill="1" applyBorder="1" applyAlignment="1">
      <alignment/>
    </xf>
    <xf numFmtId="0" fontId="1" fillId="32" borderId="23" xfId="0" applyFont="1" applyFill="1" applyBorder="1" applyAlignment="1">
      <alignment horizontal="left" vertical="center" wrapText="1"/>
    </xf>
    <xf numFmtId="0" fontId="4" fillId="32" borderId="24" xfId="0" applyFont="1" applyFill="1" applyBorder="1" applyAlignment="1">
      <alignment horizontal="center"/>
    </xf>
    <xf numFmtId="2" fontId="5" fillId="32" borderId="20" xfId="0" applyNumberFormat="1" applyFont="1" applyFill="1" applyBorder="1" applyAlignment="1">
      <alignment/>
    </xf>
    <xf numFmtId="2" fontId="5" fillId="32" borderId="24" xfId="0" applyNumberFormat="1" applyFont="1" applyFill="1" applyBorder="1" applyAlignment="1">
      <alignment/>
    </xf>
    <xf numFmtId="0" fontId="1" fillId="32" borderId="25" xfId="0" applyFont="1" applyFill="1" applyBorder="1" applyAlignment="1">
      <alignment horizontal="left" vertical="center" wrapText="1"/>
    </xf>
    <xf numFmtId="0" fontId="22" fillId="32" borderId="26" xfId="0" applyFont="1" applyFill="1" applyBorder="1" applyAlignment="1">
      <alignment horizontal="left" vertical="center" wrapText="1"/>
    </xf>
    <xf numFmtId="0" fontId="4" fillId="32" borderId="27" xfId="0" applyFont="1" applyFill="1" applyBorder="1" applyAlignment="1">
      <alignment horizontal="left" vertical="center" wrapText="1"/>
    </xf>
    <xf numFmtId="0" fontId="4" fillId="32" borderId="28" xfId="0" applyFont="1" applyFill="1" applyBorder="1" applyAlignment="1">
      <alignment horizontal="center"/>
    </xf>
    <xf numFmtId="2" fontId="5" fillId="32" borderId="16" xfId="0" applyNumberFormat="1" applyFont="1" applyFill="1" applyBorder="1" applyAlignment="1">
      <alignment/>
    </xf>
    <xf numFmtId="2" fontId="5" fillId="32" borderId="29" xfId="0" applyNumberFormat="1" applyFont="1" applyFill="1" applyBorder="1" applyAlignment="1">
      <alignment/>
    </xf>
    <xf numFmtId="2" fontId="5" fillId="32" borderId="3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left" vertical="center" wrapText="1"/>
    </xf>
    <xf numFmtId="0" fontId="0" fillId="32" borderId="28" xfId="0" applyFill="1" applyBorder="1" applyAlignment="1">
      <alignment/>
    </xf>
    <xf numFmtId="2" fontId="4" fillId="32" borderId="24" xfId="0" applyNumberFormat="1" applyFont="1" applyFill="1" applyBorder="1" applyAlignment="1">
      <alignment/>
    </xf>
    <xf numFmtId="2" fontId="4" fillId="32" borderId="20" xfId="0" applyNumberFormat="1" applyFont="1" applyFill="1" applyBorder="1" applyAlignment="1">
      <alignment/>
    </xf>
    <xf numFmtId="2" fontId="4" fillId="32" borderId="21" xfId="0" applyNumberFormat="1" applyFont="1" applyFill="1" applyBorder="1" applyAlignment="1">
      <alignment/>
    </xf>
    <xf numFmtId="0" fontId="2" fillId="32" borderId="12" xfId="0" applyFont="1" applyFill="1" applyBorder="1" applyAlignment="1">
      <alignment horizontal="left" vertical="center" wrapText="1"/>
    </xf>
    <xf numFmtId="2" fontId="5" fillId="32" borderId="31" xfId="0" applyNumberFormat="1" applyFont="1" applyFill="1" applyBorder="1" applyAlignment="1">
      <alignment/>
    </xf>
    <xf numFmtId="2" fontId="5" fillId="32" borderId="31" xfId="0" applyNumberFormat="1" applyFont="1" applyFill="1" applyBorder="1" applyAlignment="1">
      <alignment/>
    </xf>
    <xf numFmtId="2" fontId="5" fillId="32" borderId="32" xfId="0" applyNumberFormat="1" applyFont="1" applyFill="1" applyBorder="1" applyAlignment="1">
      <alignment/>
    </xf>
    <xf numFmtId="2" fontId="5" fillId="32" borderId="33" xfId="0" applyNumberFormat="1" applyFont="1" applyFill="1" applyBorder="1" applyAlignment="1">
      <alignment/>
    </xf>
    <xf numFmtId="0" fontId="1" fillId="32" borderId="34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center"/>
    </xf>
    <xf numFmtId="2" fontId="5" fillId="32" borderId="26" xfId="0" applyNumberFormat="1" applyFont="1" applyFill="1" applyBorder="1" applyAlignment="1">
      <alignment/>
    </xf>
    <xf numFmtId="2" fontId="5" fillId="32" borderId="35" xfId="0" applyNumberFormat="1" applyFont="1" applyFill="1" applyBorder="1" applyAlignment="1">
      <alignment/>
    </xf>
    <xf numFmtId="2" fontId="5" fillId="32" borderId="36" xfId="0" applyNumberFormat="1" applyFont="1" applyFill="1" applyBorder="1" applyAlignment="1">
      <alignment/>
    </xf>
    <xf numFmtId="2" fontId="5" fillId="32" borderId="32" xfId="0" applyNumberFormat="1" applyFont="1" applyFill="1" applyBorder="1" applyAlignment="1">
      <alignment/>
    </xf>
    <xf numFmtId="2" fontId="5" fillId="32" borderId="33" xfId="0" applyNumberFormat="1" applyFont="1" applyFill="1" applyBorder="1" applyAlignment="1">
      <alignment/>
    </xf>
    <xf numFmtId="0" fontId="22" fillId="32" borderId="34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center"/>
    </xf>
    <xf numFmtId="2" fontId="0" fillId="32" borderId="17" xfId="0" applyNumberFormat="1" applyFill="1" applyBorder="1" applyAlignment="1">
      <alignment/>
    </xf>
    <xf numFmtId="0" fontId="5" fillId="32" borderId="16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/>
    </xf>
    <xf numFmtId="2" fontId="0" fillId="32" borderId="37" xfId="0" applyNumberFormat="1" applyFill="1" applyBorder="1" applyAlignment="1">
      <alignment/>
    </xf>
    <xf numFmtId="0" fontId="4" fillId="32" borderId="15" xfId="0" applyFont="1" applyFill="1" applyBorder="1" applyAlignment="1">
      <alignment horizontal="left" vertical="center" wrapText="1"/>
    </xf>
    <xf numFmtId="2" fontId="1" fillId="32" borderId="24" xfId="0" applyNumberFormat="1" applyFont="1" applyFill="1" applyBorder="1" applyAlignment="1">
      <alignment/>
    </xf>
    <xf numFmtId="2" fontId="1" fillId="32" borderId="20" xfId="0" applyNumberFormat="1" applyFont="1" applyFill="1" applyBorder="1" applyAlignment="1">
      <alignment horizontal="center"/>
    </xf>
    <xf numFmtId="2" fontId="1" fillId="32" borderId="21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 horizontal="left" vertical="center" wrapText="1"/>
    </xf>
    <xf numFmtId="0" fontId="5" fillId="32" borderId="19" xfId="0" applyFont="1" applyFill="1" applyBorder="1" applyAlignment="1">
      <alignment horizontal="center"/>
    </xf>
    <xf numFmtId="2" fontId="0" fillId="32" borderId="24" xfId="0" applyNumberFormat="1" applyFill="1" applyBorder="1" applyAlignment="1">
      <alignment/>
    </xf>
    <xf numFmtId="2" fontId="0" fillId="32" borderId="20" xfId="0" applyNumberFormat="1" applyFill="1" applyBorder="1" applyAlignment="1">
      <alignment/>
    </xf>
    <xf numFmtId="2" fontId="0" fillId="32" borderId="24" xfId="0" applyNumberFormat="1" applyFont="1" applyFill="1" applyBorder="1" applyAlignment="1">
      <alignment/>
    </xf>
    <xf numFmtId="2" fontId="0" fillId="32" borderId="20" xfId="0" applyNumberFormat="1" applyFont="1" applyFill="1" applyBorder="1" applyAlignment="1">
      <alignment/>
    </xf>
    <xf numFmtId="2" fontId="0" fillId="32" borderId="21" xfId="0" applyNumberFormat="1" applyFill="1" applyBorder="1" applyAlignment="1">
      <alignment/>
    </xf>
    <xf numFmtId="2" fontId="0" fillId="32" borderId="0" xfId="0" applyNumberFormat="1" applyFill="1" applyBorder="1" applyAlignment="1">
      <alignment horizontal="center"/>
    </xf>
    <xf numFmtId="0" fontId="22" fillId="32" borderId="24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4" fillId="32" borderId="0" xfId="0" applyFont="1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0" xfId="0" applyFill="1" applyAlignment="1">
      <alignment horizontal="center" vertical="center" wrapText="1"/>
    </xf>
    <xf numFmtId="2" fontId="1" fillId="32" borderId="0" xfId="0" applyNumberFormat="1" applyFont="1" applyFill="1" applyAlignment="1">
      <alignment horizontal="left"/>
    </xf>
    <xf numFmtId="0" fontId="0" fillId="32" borderId="22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/>
    </xf>
    <xf numFmtId="0" fontId="1" fillId="32" borderId="16" xfId="0" applyFont="1" applyFill="1" applyBorder="1" applyAlignment="1">
      <alignment horizontal="center"/>
    </xf>
    <xf numFmtId="0" fontId="1" fillId="32" borderId="38" xfId="0" applyFont="1" applyFill="1" applyBorder="1" applyAlignment="1">
      <alignment horizontal="center"/>
    </xf>
    <xf numFmtId="0" fontId="6" fillId="32" borderId="0" xfId="0" applyFont="1" applyFill="1" applyAlignment="1">
      <alignment/>
    </xf>
    <xf numFmtId="0" fontId="1" fillId="32" borderId="15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1" fillId="32" borderId="16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/>
    </xf>
    <xf numFmtId="2" fontId="1" fillId="32" borderId="15" xfId="0" applyNumberFormat="1" applyFont="1" applyFill="1" applyBorder="1" applyAlignment="1">
      <alignment/>
    </xf>
    <xf numFmtId="0" fontId="1" fillId="32" borderId="17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center"/>
    </xf>
    <xf numFmtId="0" fontId="5" fillId="32" borderId="11" xfId="0" applyFont="1" applyFill="1" applyBorder="1" applyAlignment="1">
      <alignment/>
    </xf>
    <xf numFmtId="177" fontId="0" fillId="32" borderId="25" xfId="53" applyNumberFormat="1" applyFont="1" applyFill="1" applyBorder="1" applyAlignment="1">
      <alignment horizontal="left" vertical="center" wrapText="1"/>
      <protection/>
    </xf>
    <xf numFmtId="0" fontId="5" fillId="32" borderId="24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center"/>
    </xf>
    <xf numFmtId="0" fontId="21" fillId="32" borderId="24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0" fillId="32" borderId="24" xfId="0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177" fontId="0" fillId="32" borderId="24" xfId="53" applyNumberFormat="1" applyFont="1" applyFill="1" applyBorder="1" applyAlignment="1">
      <alignment horizontal="left" vertical="center" wrapText="1"/>
      <protection/>
    </xf>
    <xf numFmtId="177" fontId="0" fillId="32" borderId="15" xfId="53" applyNumberFormat="1" applyFont="1" applyFill="1" applyBorder="1" applyAlignment="1">
      <alignment horizontal="left" vertical="center" wrapText="1"/>
      <protection/>
    </xf>
    <xf numFmtId="177" fontId="0" fillId="32" borderId="0" xfId="53" applyNumberFormat="1" applyFont="1" applyFill="1" applyBorder="1" applyAlignment="1">
      <alignment horizontal="left" vertical="center" wrapText="1"/>
      <protection/>
    </xf>
    <xf numFmtId="2" fontId="1" fillId="32" borderId="0" xfId="0" applyNumberFormat="1" applyFont="1" applyFill="1" applyAlignment="1">
      <alignment/>
    </xf>
    <xf numFmtId="0" fontId="15" fillId="32" borderId="0" xfId="0" applyFont="1" applyFill="1" applyAlignment="1">
      <alignment/>
    </xf>
    <xf numFmtId="0" fontId="1" fillId="32" borderId="13" xfId="0" applyFont="1" applyFill="1" applyBorder="1" applyAlignment="1">
      <alignment wrapText="1"/>
    </xf>
    <xf numFmtId="0" fontId="4" fillId="32" borderId="13" xfId="0" applyFont="1" applyFill="1" applyBorder="1" applyAlignment="1">
      <alignment wrapText="1"/>
    </xf>
    <xf numFmtId="1" fontId="5" fillId="32" borderId="13" xfId="0" applyNumberFormat="1" applyFont="1" applyFill="1" applyBorder="1" applyAlignment="1">
      <alignment/>
    </xf>
    <xf numFmtId="1" fontId="1" fillId="32" borderId="13" xfId="0" applyNumberFormat="1" applyFont="1" applyFill="1" applyBorder="1" applyAlignment="1">
      <alignment/>
    </xf>
    <xf numFmtId="1" fontId="0" fillId="32" borderId="13" xfId="0" applyNumberFormat="1" applyFont="1" applyFill="1" applyBorder="1" applyAlignment="1">
      <alignment/>
    </xf>
    <xf numFmtId="1" fontId="0" fillId="32" borderId="13" xfId="0" applyNumberFormat="1" applyFill="1" applyBorder="1" applyAlignment="1">
      <alignment/>
    </xf>
    <xf numFmtId="1" fontId="0" fillId="32" borderId="13" xfId="0" applyNumberFormat="1" applyFill="1" applyBorder="1" applyAlignment="1">
      <alignment horizontal="center"/>
    </xf>
    <xf numFmtId="2" fontId="4" fillId="32" borderId="13" xfId="0" applyNumberFormat="1" applyFont="1" applyFill="1" applyBorder="1" applyAlignment="1">
      <alignment horizontal="center"/>
    </xf>
    <xf numFmtId="2" fontId="5" fillId="32" borderId="13" xfId="0" applyNumberFormat="1" applyFont="1" applyFill="1" applyBorder="1" applyAlignment="1">
      <alignment horizontal="center"/>
    </xf>
    <xf numFmtId="172" fontId="5" fillId="32" borderId="13" xfId="0" applyNumberFormat="1" applyFont="1" applyFill="1" applyBorder="1" applyAlignment="1">
      <alignment/>
    </xf>
    <xf numFmtId="2" fontId="5" fillId="32" borderId="13" xfId="0" applyNumberFormat="1" applyFont="1" applyFill="1" applyBorder="1" applyAlignment="1">
      <alignment horizontal="center"/>
    </xf>
    <xf numFmtId="2" fontId="7" fillId="32" borderId="13" xfId="0" applyNumberFormat="1" applyFont="1" applyFill="1" applyBorder="1" applyAlignment="1">
      <alignment/>
    </xf>
    <xf numFmtId="0" fontId="9" fillId="32" borderId="13" xfId="0" applyFont="1" applyFill="1" applyBorder="1" applyAlignment="1">
      <alignment horizontal="left" vertical="top" wrapText="1"/>
    </xf>
    <xf numFmtId="0" fontId="10" fillId="32" borderId="13" xfId="0" applyFont="1" applyFill="1" applyBorder="1" applyAlignment="1" applyProtection="1">
      <alignment horizontal="center" vertical="center" wrapText="1"/>
      <protection/>
    </xf>
    <xf numFmtId="0" fontId="4" fillId="32" borderId="13" xfId="0" applyFont="1" applyFill="1" applyBorder="1" applyAlignment="1">
      <alignment/>
    </xf>
    <xf numFmtId="0" fontId="5" fillId="32" borderId="13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2" fontId="0" fillId="32" borderId="38" xfId="0" applyNumberFormat="1" applyFill="1" applyBorder="1" applyAlignment="1">
      <alignment/>
    </xf>
    <xf numFmtId="2" fontId="1" fillId="32" borderId="16" xfId="0" applyNumberFormat="1" applyFont="1" applyFill="1" applyBorder="1" applyAlignment="1">
      <alignment/>
    </xf>
    <xf numFmtId="2" fontId="1" fillId="32" borderId="38" xfId="0" applyNumberFormat="1" applyFont="1" applyFill="1" applyBorder="1" applyAlignment="1">
      <alignment horizontal="center"/>
    </xf>
    <xf numFmtId="1" fontId="1" fillId="32" borderId="17" xfId="0" applyNumberFormat="1" applyFont="1" applyFill="1" applyBorder="1" applyAlignment="1">
      <alignment/>
    </xf>
    <xf numFmtId="1" fontId="1" fillId="32" borderId="22" xfId="0" applyNumberFormat="1" applyFont="1" applyFill="1" applyBorder="1" applyAlignment="1">
      <alignment horizontal="center"/>
    </xf>
    <xf numFmtId="1" fontId="1" fillId="32" borderId="15" xfId="0" applyNumberFormat="1" applyFont="1" applyFill="1" applyBorder="1" applyAlignment="1">
      <alignment/>
    </xf>
    <xf numFmtId="1" fontId="1" fillId="32" borderId="0" xfId="0" applyNumberFormat="1" applyFont="1" applyFill="1" applyBorder="1" applyAlignment="1">
      <alignment/>
    </xf>
    <xf numFmtId="1" fontId="1" fillId="32" borderId="0" xfId="0" applyNumberFormat="1" applyFont="1" applyFill="1" applyBorder="1" applyAlignment="1">
      <alignment horizontal="center"/>
    </xf>
    <xf numFmtId="1" fontId="1" fillId="32" borderId="15" xfId="0" applyNumberFormat="1" applyFont="1" applyFill="1" applyBorder="1" applyAlignment="1">
      <alignment horizontal="center"/>
    </xf>
    <xf numFmtId="1" fontId="0" fillId="32" borderId="15" xfId="0" applyNumberFormat="1" applyFill="1" applyBorder="1" applyAlignment="1">
      <alignment/>
    </xf>
    <xf numFmtId="1" fontId="0" fillId="32" borderId="0" xfId="0" applyNumberFormat="1" applyFill="1" applyBorder="1" applyAlignment="1">
      <alignment/>
    </xf>
    <xf numFmtId="1" fontId="0" fillId="32" borderId="16" xfId="0" applyNumberFormat="1" applyFill="1" applyBorder="1" applyAlignment="1">
      <alignment/>
    </xf>
    <xf numFmtId="1" fontId="0" fillId="32" borderId="38" xfId="0" applyNumberFormat="1" applyFill="1" applyBorder="1" applyAlignment="1">
      <alignment/>
    </xf>
    <xf numFmtId="1" fontId="0" fillId="32" borderId="16" xfId="0" applyNumberFormat="1" applyFont="1" applyFill="1" applyBorder="1" applyAlignment="1">
      <alignment/>
    </xf>
    <xf numFmtId="1" fontId="0" fillId="32" borderId="38" xfId="0" applyNumberFormat="1" applyFont="1" applyFill="1" applyBorder="1" applyAlignment="1">
      <alignment/>
    </xf>
    <xf numFmtId="1" fontId="0" fillId="32" borderId="24" xfId="0" applyNumberFormat="1" applyFill="1" applyBorder="1" applyAlignment="1">
      <alignment/>
    </xf>
    <xf numFmtId="1" fontId="0" fillId="32" borderId="20" xfId="0" applyNumberFormat="1" applyFill="1" applyBorder="1" applyAlignment="1">
      <alignment/>
    </xf>
    <xf numFmtId="1" fontId="0" fillId="32" borderId="24" xfId="0" applyNumberFormat="1" applyFont="1" applyFill="1" applyBorder="1" applyAlignment="1">
      <alignment horizontal="center"/>
    </xf>
    <xf numFmtId="1" fontId="0" fillId="32" borderId="19" xfId="0" applyNumberFormat="1" applyFont="1" applyFill="1" applyBorder="1" applyAlignment="1">
      <alignment horizontal="center"/>
    </xf>
    <xf numFmtId="1" fontId="0" fillId="32" borderId="17" xfId="0" applyNumberFormat="1" applyFill="1" applyBorder="1" applyAlignment="1">
      <alignment/>
    </xf>
    <xf numFmtId="1" fontId="0" fillId="32" borderId="22" xfId="0" applyNumberFormat="1" applyFill="1" applyBorder="1" applyAlignment="1">
      <alignment/>
    </xf>
    <xf numFmtId="1" fontId="0" fillId="32" borderId="17" xfId="0" applyNumberFormat="1" applyFont="1" applyFill="1" applyBorder="1" applyAlignment="1">
      <alignment horizontal="center"/>
    </xf>
    <xf numFmtId="1" fontId="0" fillId="32" borderId="12" xfId="0" applyNumberFormat="1" applyFont="1" applyFill="1" applyBorder="1" applyAlignment="1">
      <alignment horizontal="center"/>
    </xf>
    <xf numFmtId="2" fontId="1" fillId="32" borderId="0" xfId="0" applyNumberFormat="1" applyFont="1" applyFill="1" applyBorder="1" applyAlignment="1">
      <alignment horizontal="center"/>
    </xf>
    <xf numFmtId="172" fontId="1" fillId="32" borderId="15" xfId="0" applyNumberFormat="1" applyFont="1" applyFill="1" applyBorder="1" applyAlignment="1">
      <alignment/>
    </xf>
    <xf numFmtId="187" fontId="1" fillId="32" borderId="0" xfId="0" applyNumberFormat="1" applyFont="1" applyFill="1" applyBorder="1" applyAlignment="1">
      <alignment/>
    </xf>
    <xf numFmtId="2" fontId="1" fillId="32" borderId="20" xfId="0" applyNumberFormat="1" applyFont="1" applyFill="1" applyBorder="1" applyAlignment="1">
      <alignment horizontal="center"/>
    </xf>
    <xf numFmtId="2" fontId="5" fillId="32" borderId="24" xfId="0" applyNumberFormat="1" applyFont="1" applyFill="1" applyBorder="1" applyAlignment="1">
      <alignment/>
    </xf>
    <xf numFmtId="2" fontId="5" fillId="32" borderId="20" xfId="0" applyNumberFormat="1" applyFont="1" applyFill="1" applyBorder="1" applyAlignment="1">
      <alignment/>
    </xf>
    <xf numFmtId="172" fontId="5" fillId="32" borderId="15" xfId="0" applyNumberFormat="1" applyFont="1" applyFill="1" applyBorder="1" applyAlignment="1">
      <alignment/>
    </xf>
    <xf numFmtId="2" fontId="5" fillId="32" borderId="15" xfId="0" applyNumberFormat="1" applyFont="1" applyFill="1" applyBorder="1" applyAlignment="1">
      <alignment/>
    </xf>
    <xf numFmtId="172" fontId="24" fillId="32" borderId="0" xfId="0" applyNumberFormat="1" applyFont="1" applyFill="1" applyBorder="1" applyAlignment="1">
      <alignment/>
    </xf>
    <xf numFmtId="172" fontId="1" fillId="32" borderId="0" xfId="0" applyNumberFormat="1" applyFont="1" applyFill="1" applyBorder="1" applyAlignment="1">
      <alignment/>
    </xf>
    <xf numFmtId="172" fontId="1" fillId="32" borderId="17" xfId="0" applyNumberFormat="1" applyFont="1" applyFill="1" applyBorder="1" applyAlignment="1">
      <alignment/>
    </xf>
    <xf numFmtId="172" fontId="1" fillId="32" borderId="22" xfId="0" applyNumberFormat="1" applyFont="1" applyFill="1" applyBorder="1" applyAlignment="1">
      <alignment/>
    </xf>
    <xf numFmtId="172" fontId="22" fillId="32" borderId="22" xfId="0" applyNumberFormat="1" applyFont="1" applyFill="1" applyBorder="1" applyAlignment="1">
      <alignment/>
    </xf>
    <xf numFmtId="2" fontId="1" fillId="32" borderId="0" xfId="0" applyNumberFormat="1" applyFont="1" applyFill="1" applyBorder="1" applyAlignment="1">
      <alignment horizontal="center"/>
    </xf>
    <xf numFmtId="2" fontId="1" fillId="32" borderId="15" xfId="0" applyNumberFormat="1" applyFont="1" applyFill="1" applyBorder="1" applyAlignment="1">
      <alignment horizontal="center"/>
    </xf>
    <xf numFmtId="2" fontId="22" fillId="32" borderId="0" xfId="0" applyNumberFormat="1" applyFont="1" applyFill="1" applyBorder="1" applyAlignment="1">
      <alignment horizontal="center"/>
    </xf>
    <xf numFmtId="172" fontId="0" fillId="32" borderId="24" xfId="0" applyNumberFormat="1" applyFill="1" applyBorder="1" applyAlignment="1">
      <alignment/>
    </xf>
    <xf numFmtId="2" fontId="25" fillId="32" borderId="20" xfId="0" applyNumberFormat="1" applyFont="1" applyFill="1" applyBorder="1" applyAlignment="1">
      <alignment/>
    </xf>
    <xf numFmtId="172" fontId="0" fillId="32" borderId="17" xfId="0" applyNumberFormat="1" applyFill="1" applyBorder="1" applyAlignment="1">
      <alignment/>
    </xf>
    <xf numFmtId="2" fontId="0" fillId="32" borderId="22" xfId="0" applyNumberFormat="1" applyFill="1" applyBorder="1" applyAlignment="1">
      <alignment/>
    </xf>
    <xf numFmtId="2" fontId="25" fillId="32" borderId="22" xfId="0" applyNumberFormat="1" applyFont="1" applyFill="1" applyBorder="1" applyAlignment="1">
      <alignment/>
    </xf>
    <xf numFmtId="2" fontId="0" fillId="32" borderId="17" xfId="0" applyNumberFormat="1" applyFont="1" applyFill="1" applyBorder="1" applyAlignment="1">
      <alignment/>
    </xf>
    <xf numFmtId="2" fontId="0" fillId="32" borderId="22" xfId="0" applyNumberFormat="1" applyFont="1" applyFill="1" applyBorder="1" applyAlignment="1">
      <alignment/>
    </xf>
    <xf numFmtId="172" fontId="0" fillId="32" borderId="17" xfId="0" applyNumberFormat="1" applyFont="1" applyFill="1" applyBorder="1" applyAlignment="1">
      <alignment/>
    </xf>
    <xf numFmtId="2" fontId="0" fillId="32" borderId="15" xfId="0" applyNumberFormat="1" applyFont="1" applyFill="1" applyBorder="1" applyAlignment="1">
      <alignment horizontal="center"/>
    </xf>
    <xf numFmtId="2" fontId="1" fillId="32" borderId="17" xfId="0" applyNumberFormat="1" applyFont="1" applyFill="1" applyBorder="1" applyAlignment="1">
      <alignment horizontal="center"/>
    </xf>
    <xf numFmtId="2" fontId="5" fillId="32" borderId="29" xfId="0" applyNumberFormat="1" applyFont="1" applyFill="1" applyBorder="1" applyAlignment="1">
      <alignment horizontal="center"/>
    </xf>
    <xf numFmtId="2" fontId="4" fillId="32" borderId="20" xfId="0" applyNumberFormat="1" applyFont="1" applyFill="1" applyBorder="1" applyAlignment="1">
      <alignment horizontal="center"/>
    </xf>
    <xf numFmtId="2" fontId="5" fillId="32" borderId="32" xfId="0" applyNumberFormat="1" applyFont="1" applyFill="1" applyBorder="1" applyAlignment="1">
      <alignment horizontal="center"/>
    </xf>
    <xf numFmtId="2" fontId="5" fillId="32" borderId="25" xfId="0" applyNumberFormat="1" applyFont="1" applyFill="1" applyBorder="1" applyAlignment="1">
      <alignment/>
    </xf>
    <xf numFmtId="2" fontId="5" fillId="32" borderId="39" xfId="0" applyNumberFormat="1" applyFont="1" applyFill="1" applyBorder="1" applyAlignment="1">
      <alignment/>
    </xf>
    <xf numFmtId="2" fontId="5" fillId="32" borderId="40" xfId="0" applyNumberFormat="1" applyFont="1" applyFill="1" applyBorder="1" applyAlignment="1">
      <alignment/>
    </xf>
    <xf numFmtId="2" fontId="1" fillId="32" borderId="35" xfId="0" applyNumberFormat="1" applyFont="1" applyFill="1" applyBorder="1" applyAlignment="1">
      <alignment horizontal="center"/>
    </xf>
    <xf numFmtId="2" fontId="1" fillId="32" borderId="24" xfId="0" applyNumberFormat="1" applyFont="1" applyFill="1" applyBorder="1" applyAlignment="1">
      <alignment horizontal="center"/>
    </xf>
    <xf numFmtId="2" fontId="0" fillId="32" borderId="20" xfId="0" applyNumberFormat="1" applyFill="1" applyBorder="1" applyAlignment="1">
      <alignment horizontal="center"/>
    </xf>
    <xf numFmtId="0" fontId="0" fillId="32" borderId="0" xfId="0" applyFill="1" applyBorder="1" applyAlignment="1">
      <alignment vertical="center" wrapText="1"/>
    </xf>
    <xf numFmtId="0" fontId="3" fillId="32" borderId="0" xfId="0" applyFont="1" applyFill="1" applyBorder="1" applyAlignment="1">
      <alignment/>
    </xf>
    <xf numFmtId="2" fontId="3" fillId="32" borderId="0" xfId="0" applyNumberFormat="1" applyFont="1" applyFill="1" applyAlignment="1">
      <alignment/>
    </xf>
    <xf numFmtId="2" fontId="1" fillId="32" borderId="0" xfId="0" applyNumberFormat="1" applyFont="1" applyFill="1" applyAlignment="1">
      <alignment/>
    </xf>
    <xf numFmtId="2" fontId="0" fillId="32" borderId="0" xfId="0" applyNumberFormat="1" applyFont="1" applyFill="1" applyAlignment="1">
      <alignment/>
    </xf>
    <xf numFmtId="2" fontId="1" fillId="32" borderId="26" xfId="0" applyNumberFormat="1" applyFont="1" applyFill="1" applyBorder="1" applyAlignment="1">
      <alignment/>
    </xf>
    <xf numFmtId="2" fontId="1" fillId="32" borderId="35" xfId="0" applyNumberFormat="1" applyFont="1" applyFill="1" applyBorder="1" applyAlignment="1">
      <alignment/>
    </xf>
    <xf numFmtId="2" fontId="1" fillId="32" borderId="36" xfId="0" applyNumberFormat="1" applyFont="1" applyFill="1" applyBorder="1" applyAlignment="1">
      <alignment/>
    </xf>
    <xf numFmtId="0" fontId="23" fillId="0" borderId="0" xfId="0" applyFont="1" applyAlignment="1">
      <alignment wrapText="1"/>
    </xf>
    <xf numFmtId="0" fontId="17" fillId="32" borderId="0" xfId="0" applyFont="1" applyFill="1" applyAlignment="1">
      <alignment wrapText="1"/>
    </xf>
    <xf numFmtId="0" fontId="14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5"/>
  <sheetViews>
    <sheetView tabSelected="1" view="pageBreakPreview" zoomScaleNormal="75" zoomScaleSheetLayoutView="100" zoomScalePageLayoutView="0" workbookViewId="0" topLeftCell="A1">
      <selection activeCell="F191" sqref="F191"/>
    </sheetView>
  </sheetViews>
  <sheetFormatPr defaultColWidth="9.00390625" defaultRowHeight="12.75"/>
  <cols>
    <col min="1" max="1" width="27.875" style="0" customWidth="1"/>
    <col min="2" max="2" width="8.25390625" style="0" customWidth="1"/>
    <col min="3" max="3" width="11.625" style="0" customWidth="1"/>
    <col min="4" max="4" width="14.00390625" style="0" customWidth="1"/>
    <col min="5" max="5" width="14.25390625" style="0" customWidth="1"/>
    <col min="6" max="6" width="13.875" style="0" customWidth="1"/>
    <col min="7" max="7" width="14.25390625" style="0" customWidth="1"/>
    <col min="8" max="8" width="12.75390625" style="0" customWidth="1"/>
    <col min="9" max="9" width="11.875" style="0" customWidth="1"/>
    <col min="10" max="10" width="12.125" style="0" customWidth="1"/>
    <col min="11" max="12" width="7.75390625" style="0" customWidth="1"/>
  </cols>
  <sheetData>
    <row r="2" spans="1:11" ht="18">
      <c r="A2" s="274" t="s">
        <v>492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27" customHeigh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8.75" customHeight="1">
      <c r="A4" s="55"/>
      <c r="B4" s="56"/>
      <c r="C4" s="56"/>
      <c r="D4" s="56"/>
      <c r="E4" s="56"/>
      <c r="F4" s="56"/>
      <c r="G4" s="56"/>
      <c r="H4" s="56"/>
      <c r="I4" s="57" t="s">
        <v>58</v>
      </c>
      <c r="J4" s="56"/>
      <c r="K4" s="56"/>
    </row>
    <row r="5" spans="1:11" ht="28.5" customHeight="1">
      <c r="A5" s="47"/>
      <c r="B5" s="273" t="s">
        <v>529</v>
      </c>
      <c r="C5" s="273"/>
      <c r="D5" s="273"/>
      <c r="E5" s="273"/>
      <c r="F5" s="273"/>
      <c r="G5" s="273"/>
      <c r="H5" s="47"/>
      <c r="I5" s="47"/>
      <c r="J5" s="47"/>
      <c r="K5" s="47"/>
    </row>
    <row r="6" spans="1:11" ht="13.5" thickBo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3.5" thickBot="1">
      <c r="A7" s="29"/>
      <c r="B7" s="30" t="s">
        <v>14</v>
      </c>
      <c r="C7" s="24" t="s">
        <v>0</v>
      </c>
      <c r="D7" s="24" t="s">
        <v>0</v>
      </c>
      <c r="E7" s="24" t="s">
        <v>0</v>
      </c>
      <c r="F7" s="24" t="s">
        <v>0</v>
      </c>
      <c r="G7" s="24" t="s">
        <v>1</v>
      </c>
      <c r="H7" s="49"/>
      <c r="I7" s="50" t="s">
        <v>5</v>
      </c>
      <c r="J7" s="51"/>
      <c r="K7" s="47"/>
    </row>
    <row r="8" spans="1:11" ht="12.75">
      <c r="A8" s="26" t="s">
        <v>2</v>
      </c>
      <c r="B8" s="26" t="s">
        <v>12</v>
      </c>
      <c r="C8" s="26" t="s">
        <v>482</v>
      </c>
      <c r="D8" s="25" t="s">
        <v>62</v>
      </c>
      <c r="E8" s="26" t="s">
        <v>483</v>
      </c>
      <c r="F8" s="25" t="s">
        <v>62</v>
      </c>
      <c r="G8" s="26" t="s">
        <v>484</v>
      </c>
      <c r="H8" s="26" t="s">
        <v>493</v>
      </c>
      <c r="I8" s="26" t="s">
        <v>527</v>
      </c>
      <c r="J8" s="26" t="s">
        <v>530</v>
      </c>
      <c r="K8" s="47"/>
    </row>
    <row r="9" spans="1:11" ht="13.5" thickBot="1">
      <c r="A9" s="31"/>
      <c r="B9" s="31" t="s">
        <v>13</v>
      </c>
      <c r="C9" s="27" t="s">
        <v>17</v>
      </c>
      <c r="D9" s="27" t="s">
        <v>483</v>
      </c>
      <c r="E9" s="27" t="s">
        <v>17</v>
      </c>
      <c r="F9" s="27" t="s">
        <v>484</v>
      </c>
      <c r="G9" s="52"/>
      <c r="H9" s="53"/>
      <c r="I9" s="54"/>
      <c r="J9" s="54"/>
      <c r="K9" s="47"/>
    </row>
    <row r="10" spans="1:11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47"/>
    </row>
    <row r="11" spans="1:11" ht="30.75" customHeight="1">
      <c r="A11" s="188" t="s">
        <v>4</v>
      </c>
      <c r="B11" s="34" t="s">
        <v>27</v>
      </c>
      <c r="C11" s="191">
        <f>C12+C14+C15+C16+C17+C18+C19+C23+C24+C26+C27+C28+C29+C30+C31</f>
        <v>371</v>
      </c>
      <c r="D11" s="191">
        <f>D12+D14+D15+D16+D17+D18+D19+D23+D24+D26+D27+D28+D29+D30+D31</f>
        <v>345</v>
      </c>
      <c r="E11" s="191">
        <f aca="true" t="shared" si="0" ref="E11:J11">E12+E14+E15+E16+E17+E18+E19+E23+E24+E26+E27+E28+E29+E30+E31</f>
        <v>385</v>
      </c>
      <c r="F11" s="191">
        <f t="shared" si="0"/>
        <v>304</v>
      </c>
      <c r="G11" s="191">
        <f t="shared" si="0"/>
        <v>365</v>
      </c>
      <c r="H11" s="191">
        <f t="shared" si="0"/>
        <v>344</v>
      </c>
      <c r="I11" s="191">
        <f t="shared" si="0"/>
        <v>344</v>
      </c>
      <c r="J11" s="191">
        <f t="shared" si="0"/>
        <v>344</v>
      </c>
      <c r="K11" s="47"/>
    </row>
    <row r="12" spans="1:11" ht="31.5" customHeight="1">
      <c r="A12" s="35" t="s">
        <v>31</v>
      </c>
      <c r="B12" s="34" t="s">
        <v>27</v>
      </c>
      <c r="C12" s="192">
        <v>100</v>
      </c>
      <c r="D12" s="192">
        <v>74</v>
      </c>
      <c r="E12" s="192">
        <v>114</v>
      </c>
      <c r="F12" s="192">
        <v>33</v>
      </c>
      <c r="G12" s="192">
        <v>94</v>
      </c>
      <c r="H12" s="192">
        <v>73</v>
      </c>
      <c r="I12" s="192">
        <v>73</v>
      </c>
      <c r="J12" s="192">
        <v>73</v>
      </c>
      <c r="K12" s="47"/>
    </row>
    <row r="13" spans="1:11" ht="48" customHeight="1">
      <c r="A13" s="35" t="s">
        <v>32</v>
      </c>
      <c r="B13" s="36" t="s">
        <v>27</v>
      </c>
      <c r="C13" s="190">
        <v>100</v>
      </c>
      <c r="D13" s="190">
        <v>74</v>
      </c>
      <c r="E13" s="190">
        <v>114</v>
      </c>
      <c r="F13" s="190">
        <v>33</v>
      </c>
      <c r="G13" s="190">
        <v>94</v>
      </c>
      <c r="H13" s="190">
        <v>73</v>
      </c>
      <c r="I13" s="190">
        <v>73</v>
      </c>
      <c r="J13" s="190">
        <v>73</v>
      </c>
      <c r="K13" s="47"/>
    </row>
    <row r="14" spans="1:11" ht="20.25" customHeight="1">
      <c r="A14" s="35" t="s">
        <v>33</v>
      </c>
      <c r="B14" s="36" t="s">
        <v>27</v>
      </c>
      <c r="C14" s="190"/>
      <c r="D14" s="190"/>
      <c r="E14" s="190"/>
      <c r="F14" s="190"/>
      <c r="G14" s="190"/>
      <c r="H14" s="190"/>
      <c r="I14" s="190"/>
      <c r="J14" s="190"/>
      <c r="K14" s="48"/>
    </row>
    <row r="15" spans="1:11" ht="24">
      <c r="A15" s="35" t="s">
        <v>34</v>
      </c>
      <c r="B15" s="36" t="s">
        <v>27</v>
      </c>
      <c r="C15" s="190"/>
      <c r="D15" s="190"/>
      <c r="E15" s="190"/>
      <c r="F15" s="190"/>
      <c r="G15" s="190"/>
      <c r="H15" s="190"/>
      <c r="I15" s="190"/>
      <c r="J15" s="190"/>
      <c r="K15" s="48"/>
    </row>
    <row r="16" spans="1:11" ht="24">
      <c r="A16" s="35" t="s">
        <v>35</v>
      </c>
      <c r="B16" s="36" t="s">
        <v>27</v>
      </c>
      <c r="C16" s="190"/>
      <c r="D16" s="190"/>
      <c r="E16" s="190"/>
      <c r="F16" s="190"/>
      <c r="G16" s="190"/>
      <c r="H16" s="190"/>
      <c r="I16" s="190"/>
      <c r="J16" s="190"/>
      <c r="K16" s="48"/>
    </row>
    <row r="17" spans="1:11" ht="36">
      <c r="A17" s="35" t="s">
        <v>36</v>
      </c>
      <c r="B17" s="36" t="s">
        <v>27</v>
      </c>
      <c r="C17" s="190"/>
      <c r="D17" s="190"/>
      <c r="E17" s="190"/>
      <c r="F17" s="190"/>
      <c r="G17" s="190"/>
      <c r="H17" s="190"/>
      <c r="I17" s="190"/>
      <c r="J17" s="190"/>
      <c r="K17" s="48"/>
    </row>
    <row r="18" spans="1:11" ht="12.75">
      <c r="A18" s="35" t="s">
        <v>37</v>
      </c>
      <c r="B18" s="36" t="s">
        <v>27</v>
      </c>
      <c r="C18" s="190"/>
      <c r="D18" s="190"/>
      <c r="E18" s="190"/>
      <c r="F18" s="190"/>
      <c r="G18" s="190"/>
      <c r="H18" s="190"/>
      <c r="I18" s="190"/>
      <c r="J18" s="190"/>
      <c r="K18" s="48"/>
    </row>
    <row r="19" spans="1:11" ht="72">
      <c r="A19" s="35" t="s">
        <v>38</v>
      </c>
      <c r="B19" s="36" t="s">
        <v>27</v>
      </c>
      <c r="C19" s="190">
        <v>10</v>
      </c>
      <c r="D19" s="190">
        <v>10</v>
      </c>
      <c r="E19" s="190">
        <v>10</v>
      </c>
      <c r="F19" s="190">
        <v>10</v>
      </c>
      <c r="G19" s="190">
        <v>10</v>
      </c>
      <c r="H19" s="190">
        <v>10</v>
      </c>
      <c r="I19" s="190">
        <v>10</v>
      </c>
      <c r="J19" s="190">
        <v>10</v>
      </c>
      <c r="K19" s="47"/>
    </row>
    <row r="20" spans="1:11" ht="12.75">
      <c r="A20" s="35" t="s">
        <v>39</v>
      </c>
      <c r="B20" s="37"/>
      <c r="C20" s="193"/>
      <c r="D20" s="193"/>
      <c r="E20" s="193"/>
      <c r="F20" s="193"/>
      <c r="G20" s="193"/>
      <c r="H20" s="193"/>
      <c r="I20" s="193"/>
      <c r="J20" s="193"/>
      <c r="K20" s="47"/>
    </row>
    <row r="21" spans="1:11" ht="48">
      <c r="A21" s="35" t="s">
        <v>40</v>
      </c>
      <c r="B21" s="36" t="s">
        <v>27</v>
      </c>
      <c r="C21" s="191"/>
      <c r="D21" s="191"/>
      <c r="E21" s="191"/>
      <c r="F21" s="191"/>
      <c r="G21" s="191"/>
      <c r="H21" s="191"/>
      <c r="I21" s="191"/>
      <c r="J21" s="191"/>
      <c r="K21" s="47"/>
    </row>
    <row r="22" spans="1:11" ht="72">
      <c r="A22" s="35" t="s">
        <v>41</v>
      </c>
      <c r="B22" s="36"/>
      <c r="C22" s="190">
        <v>10</v>
      </c>
      <c r="D22" s="194">
        <v>10</v>
      </c>
      <c r="E22" s="190">
        <v>10</v>
      </c>
      <c r="F22" s="190">
        <v>10</v>
      </c>
      <c r="G22" s="190">
        <v>10</v>
      </c>
      <c r="H22" s="190">
        <v>10</v>
      </c>
      <c r="I22" s="190">
        <v>10</v>
      </c>
      <c r="J22" s="190">
        <v>10</v>
      </c>
      <c r="K22" s="47"/>
    </row>
    <row r="23" spans="1:11" ht="12.75">
      <c r="A23" s="35" t="s">
        <v>42</v>
      </c>
      <c r="B23" s="36" t="s">
        <v>27</v>
      </c>
      <c r="C23" s="190"/>
      <c r="D23" s="194"/>
      <c r="E23" s="190"/>
      <c r="F23" s="190"/>
      <c r="G23" s="190"/>
      <c r="H23" s="190"/>
      <c r="I23" s="190"/>
      <c r="J23" s="190"/>
      <c r="K23" s="47"/>
    </row>
    <row r="24" spans="1:11" ht="12.75">
      <c r="A24" s="35" t="s">
        <v>43</v>
      </c>
      <c r="B24" s="36" t="s">
        <v>27</v>
      </c>
      <c r="C24" s="190"/>
      <c r="D24" s="194"/>
      <c r="E24" s="190"/>
      <c r="F24" s="190"/>
      <c r="G24" s="190"/>
      <c r="H24" s="190"/>
      <c r="I24" s="190"/>
      <c r="J24" s="190"/>
      <c r="K24" s="47"/>
    </row>
    <row r="25" spans="1:11" ht="12.75">
      <c r="A25" s="35" t="s">
        <v>44</v>
      </c>
      <c r="B25" s="36"/>
      <c r="C25" s="190"/>
      <c r="D25" s="194"/>
      <c r="E25" s="190"/>
      <c r="F25" s="190"/>
      <c r="G25" s="190"/>
      <c r="H25" s="190"/>
      <c r="I25" s="190"/>
      <c r="J25" s="190"/>
      <c r="K25" s="47"/>
    </row>
    <row r="26" spans="1:11" ht="12.75">
      <c r="A26" s="35" t="s">
        <v>45</v>
      </c>
      <c r="B26" s="36" t="s">
        <v>27</v>
      </c>
      <c r="C26" s="190">
        <v>10</v>
      </c>
      <c r="D26" s="194">
        <v>10</v>
      </c>
      <c r="E26" s="190">
        <v>10</v>
      </c>
      <c r="F26" s="190">
        <v>10</v>
      </c>
      <c r="G26" s="190">
        <v>10</v>
      </c>
      <c r="H26" s="190">
        <v>10</v>
      </c>
      <c r="I26" s="190">
        <v>10</v>
      </c>
      <c r="J26" s="190">
        <v>10</v>
      </c>
      <c r="K26" s="47"/>
    </row>
    <row r="27" spans="1:11" ht="24">
      <c r="A27" s="35" t="s">
        <v>46</v>
      </c>
      <c r="B27" s="36" t="s">
        <v>27</v>
      </c>
      <c r="C27" s="190"/>
      <c r="D27" s="194"/>
      <c r="E27" s="190"/>
      <c r="F27" s="190"/>
      <c r="G27" s="190"/>
      <c r="H27" s="190"/>
      <c r="I27" s="190"/>
      <c r="J27" s="190"/>
      <c r="K27" s="47"/>
    </row>
    <row r="28" spans="1:11" ht="48">
      <c r="A28" s="35" t="s">
        <v>47</v>
      </c>
      <c r="B28" s="36" t="s">
        <v>27</v>
      </c>
      <c r="C28" s="190">
        <v>25</v>
      </c>
      <c r="D28" s="194">
        <v>25</v>
      </c>
      <c r="E28" s="190">
        <v>25</v>
      </c>
      <c r="F28" s="190">
        <v>25</v>
      </c>
      <c r="G28" s="190">
        <v>25</v>
      </c>
      <c r="H28" s="190">
        <v>25</v>
      </c>
      <c r="I28" s="190">
        <v>25</v>
      </c>
      <c r="J28" s="190">
        <v>25</v>
      </c>
      <c r="K28" s="65"/>
    </row>
    <row r="29" spans="1:11" ht="12.75">
      <c r="A29" s="35" t="s">
        <v>48</v>
      </c>
      <c r="B29" s="36" t="s">
        <v>27</v>
      </c>
      <c r="C29" s="190">
        <v>97</v>
      </c>
      <c r="D29" s="194">
        <v>97</v>
      </c>
      <c r="E29" s="190">
        <v>97</v>
      </c>
      <c r="F29" s="190">
        <v>97</v>
      </c>
      <c r="G29" s="190">
        <v>97</v>
      </c>
      <c r="H29" s="190">
        <v>97</v>
      </c>
      <c r="I29" s="190">
        <v>97</v>
      </c>
      <c r="J29" s="190">
        <v>97</v>
      </c>
      <c r="K29" s="65"/>
    </row>
    <row r="30" spans="1:11" ht="36">
      <c r="A30" s="35" t="s">
        <v>49</v>
      </c>
      <c r="B30" s="36" t="s">
        <v>27</v>
      </c>
      <c r="C30" s="190">
        <v>121</v>
      </c>
      <c r="D30" s="194">
        <v>121</v>
      </c>
      <c r="E30" s="190">
        <v>121</v>
      </c>
      <c r="F30" s="190">
        <v>121</v>
      </c>
      <c r="G30" s="190">
        <v>121</v>
      </c>
      <c r="H30" s="190">
        <v>121</v>
      </c>
      <c r="I30" s="190">
        <v>121</v>
      </c>
      <c r="J30" s="190">
        <v>121</v>
      </c>
      <c r="K30" s="65"/>
    </row>
    <row r="31" spans="1:11" ht="36">
      <c r="A31" s="35" t="s">
        <v>50</v>
      </c>
      <c r="B31" s="36" t="s">
        <v>27</v>
      </c>
      <c r="C31" s="190">
        <v>8</v>
      </c>
      <c r="D31" s="194">
        <v>8</v>
      </c>
      <c r="E31" s="190">
        <v>8</v>
      </c>
      <c r="F31" s="190">
        <v>8</v>
      </c>
      <c r="G31" s="190">
        <v>8</v>
      </c>
      <c r="H31" s="190">
        <v>8</v>
      </c>
      <c r="I31" s="190">
        <v>8</v>
      </c>
      <c r="J31" s="190">
        <v>8</v>
      </c>
      <c r="K31" s="65"/>
    </row>
    <row r="32" spans="1:11" ht="12.75">
      <c r="A32" s="38"/>
      <c r="B32" s="36"/>
      <c r="C32" s="190"/>
      <c r="D32" s="194"/>
      <c r="E32" s="190"/>
      <c r="F32" s="190"/>
      <c r="G32" s="190"/>
      <c r="H32" s="190"/>
      <c r="I32" s="190"/>
      <c r="J32" s="190"/>
      <c r="K32" s="65"/>
    </row>
    <row r="33" spans="1:11" ht="51">
      <c r="A33" s="200" t="s">
        <v>55</v>
      </c>
      <c r="B33" s="201" t="s">
        <v>53</v>
      </c>
      <c r="C33" s="190">
        <v>130</v>
      </c>
      <c r="D33" s="194">
        <v>130</v>
      </c>
      <c r="E33" s="190">
        <v>130</v>
      </c>
      <c r="F33" s="190">
        <v>130</v>
      </c>
      <c r="G33" s="190">
        <v>130</v>
      </c>
      <c r="H33" s="190">
        <v>130</v>
      </c>
      <c r="I33" s="190">
        <v>130</v>
      </c>
      <c r="J33" s="190">
        <v>130</v>
      </c>
      <c r="K33" s="65"/>
    </row>
    <row r="34" spans="1:11" ht="12.75">
      <c r="A34" s="202"/>
      <c r="B34" s="203"/>
      <c r="C34" s="190"/>
      <c r="D34" s="194"/>
      <c r="E34" s="190"/>
      <c r="F34" s="190"/>
      <c r="G34" s="190"/>
      <c r="H34" s="190"/>
      <c r="I34" s="190"/>
      <c r="J34" s="190"/>
      <c r="K34" s="65"/>
    </row>
    <row r="35" spans="1:11" ht="38.25">
      <c r="A35" s="200" t="s">
        <v>51</v>
      </c>
      <c r="B35" s="201" t="s">
        <v>53</v>
      </c>
      <c r="C35" s="190">
        <v>14</v>
      </c>
      <c r="D35" s="194">
        <v>14</v>
      </c>
      <c r="E35" s="190">
        <v>14</v>
      </c>
      <c r="F35" s="190">
        <v>14</v>
      </c>
      <c r="G35" s="190">
        <v>14</v>
      </c>
      <c r="H35" s="190">
        <v>12</v>
      </c>
      <c r="I35" s="190">
        <v>12</v>
      </c>
      <c r="J35" s="190">
        <v>12</v>
      </c>
      <c r="K35" s="65"/>
    </row>
    <row r="36" spans="1:11" ht="12.75">
      <c r="A36" s="40"/>
      <c r="B36" s="37"/>
      <c r="C36" s="58"/>
      <c r="D36" s="63"/>
      <c r="E36" s="58"/>
      <c r="F36" s="58"/>
      <c r="G36" s="58"/>
      <c r="H36" s="58"/>
      <c r="I36" s="58"/>
      <c r="J36" s="58"/>
      <c r="K36" s="65"/>
    </row>
    <row r="37" spans="1:11" ht="12.75">
      <c r="A37" s="33" t="s">
        <v>6</v>
      </c>
      <c r="B37" s="37"/>
      <c r="C37" s="63"/>
      <c r="D37" s="63"/>
      <c r="E37" s="63"/>
      <c r="F37" s="63"/>
      <c r="G37" s="63"/>
      <c r="H37" s="63"/>
      <c r="I37" s="63"/>
      <c r="J37" s="63"/>
      <c r="K37" s="65"/>
    </row>
    <row r="38" spans="1:11" ht="12.75">
      <c r="A38" s="33" t="s">
        <v>7</v>
      </c>
      <c r="B38" s="34" t="s">
        <v>10</v>
      </c>
      <c r="C38" s="61">
        <f>C88/C11/12*1000</f>
        <v>14726.80603773585</v>
      </c>
      <c r="D38" s="60">
        <f>D88/D11/3*1000</f>
        <v>13099.794173913046</v>
      </c>
      <c r="E38" s="61">
        <f>E88/E11/12*1000</f>
        <v>17496.8185974026</v>
      </c>
      <c r="F38" s="60">
        <f>F88/F11/3*1000</f>
        <v>14933.759868421052</v>
      </c>
      <c r="G38" s="60">
        <f>G88/G11/12*1000</f>
        <v>18201.7997260274</v>
      </c>
      <c r="H38" s="60">
        <f>H88/H11/12*1000</f>
        <v>18989.99901162791</v>
      </c>
      <c r="I38" s="60">
        <f>I88/I11/12*1000</f>
        <v>19958.699622093027</v>
      </c>
      <c r="J38" s="60">
        <f>J88/J11/12*1000</f>
        <v>20996.299941860463</v>
      </c>
      <c r="K38" s="65"/>
    </row>
    <row r="39" spans="1:11" ht="12.75">
      <c r="A39" s="41" t="s">
        <v>16</v>
      </c>
      <c r="B39" s="34" t="s">
        <v>15</v>
      </c>
      <c r="C39" s="195"/>
      <c r="D39" s="195"/>
      <c r="E39" s="60">
        <f>E38/C38*100</f>
        <v>118.80932330180005</v>
      </c>
      <c r="F39" s="60">
        <f>F38/D38*100</f>
        <v>113.99995809216735</v>
      </c>
      <c r="G39" s="60">
        <f>G38/E38*100</f>
        <v>104.02919607756267</v>
      </c>
      <c r="H39" s="60">
        <f>H38/G38*100</f>
        <v>104.33033709558643</v>
      </c>
      <c r="I39" s="60">
        <f>I38/H38*100</f>
        <v>105.10110932534522</v>
      </c>
      <c r="J39" s="60">
        <f>J38/I38*100</f>
        <v>105.19873708915823</v>
      </c>
      <c r="K39" s="65"/>
    </row>
    <row r="40" spans="1:11" ht="12.75">
      <c r="A40" s="38" t="s">
        <v>3</v>
      </c>
      <c r="B40" s="38"/>
      <c r="C40" s="60"/>
      <c r="D40" s="60"/>
      <c r="E40" s="60"/>
      <c r="F40" s="60"/>
      <c r="G40" s="60"/>
      <c r="H40" s="60"/>
      <c r="I40" s="60"/>
      <c r="J40" s="60"/>
      <c r="K40" s="65"/>
    </row>
    <row r="41" spans="1:11" ht="24">
      <c r="A41" s="35" t="s">
        <v>31</v>
      </c>
      <c r="B41" s="36" t="s">
        <v>10</v>
      </c>
      <c r="C41" s="58">
        <v>14199.8</v>
      </c>
      <c r="D41" s="196">
        <v>10540.47</v>
      </c>
      <c r="E41" s="58">
        <v>16947.34</v>
      </c>
      <c r="F41" s="58">
        <v>11016.14</v>
      </c>
      <c r="G41" s="58">
        <v>17508.15</v>
      </c>
      <c r="H41" s="58">
        <v>18058.37</v>
      </c>
      <c r="I41" s="58">
        <v>18980.34</v>
      </c>
      <c r="J41" s="58">
        <v>19966.13</v>
      </c>
      <c r="K41" s="65"/>
    </row>
    <row r="42" spans="1:11" ht="12.75">
      <c r="A42" s="42" t="s">
        <v>16</v>
      </c>
      <c r="B42" s="36"/>
      <c r="C42" s="58"/>
      <c r="D42" s="58"/>
      <c r="E42" s="58">
        <f>E41/C41*100</f>
        <v>119.34914576261637</v>
      </c>
      <c r="F42" s="197">
        <f>F41/D41*100</f>
        <v>104.51279686769186</v>
      </c>
      <c r="G42" s="58">
        <f>G41/E41*100</f>
        <v>103.30913287867006</v>
      </c>
      <c r="H42" s="58">
        <f>H41/G41*100</f>
        <v>103.14265070838438</v>
      </c>
      <c r="I42" s="58">
        <f>I41/H41*100</f>
        <v>105.10549955505397</v>
      </c>
      <c r="J42" s="58">
        <f>J41/I41*100</f>
        <v>105.19374257784635</v>
      </c>
      <c r="K42" s="65"/>
    </row>
    <row r="43" spans="1:11" ht="54.75" customHeight="1">
      <c r="A43" s="35" t="s">
        <v>32</v>
      </c>
      <c r="B43" s="36" t="s">
        <v>10</v>
      </c>
      <c r="C43" s="58">
        <v>14199.8</v>
      </c>
      <c r="D43" s="196">
        <v>10540.47</v>
      </c>
      <c r="E43" s="58">
        <v>16947.34</v>
      </c>
      <c r="F43" s="58">
        <v>11016.14</v>
      </c>
      <c r="G43" s="58">
        <v>17508.15</v>
      </c>
      <c r="H43" s="58">
        <v>18058.37</v>
      </c>
      <c r="I43" s="58">
        <v>18980.34</v>
      </c>
      <c r="J43" s="58">
        <v>19966.13</v>
      </c>
      <c r="K43" s="65"/>
    </row>
    <row r="44" spans="1:11" ht="12.75">
      <c r="A44" s="42" t="s">
        <v>16</v>
      </c>
      <c r="B44" s="36"/>
      <c r="C44" s="58"/>
      <c r="D44" s="58"/>
      <c r="E44" s="58">
        <f>E43/C43*100</f>
        <v>119.34914576261637</v>
      </c>
      <c r="F44" s="58">
        <f>F43/D43*100</f>
        <v>104.51279686769186</v>
      </c>
      <c r="G44" s="58">
        <f>G43/E43*100</f>
        <v>103.30913287867006</v>
      </c>
      <c r="H44" s="58">
        <f>H43/G43*100</f>
        <v>103.14265070838438</v>
      </c>
      <c r="I44" s="58">
        <f>I43/H43*100</f>
        <v>105.10549955505397</v>
      </c>
      <c r="J44" s="58">
        <f>J43/I43*100</f>
        <v>105.19374257784635</v>
      </c>
      <c r="K44" s="65"/>
    </row>
    <row r="45" spans="1:11" ht="12.75">
      <c r="A45" s="35" t="s">
        <v>33</v>
      </c>
      <c r="B45" s="36" t="s">
        <v>10</v>
      </c>
      <c r="C45" s="58"/>
      <c r="D45" s="58"/>
      <c r="E45" s="58"/>
      <c r="F45" s="58"/>
      <c r="G45" s="58"/>
      <c r="H45" s="58"/>
      <c r="I45" s="58"/>
      <c r="J45" s="58"/>
      <c r="K45" s="65"/>
    </row>
    <row r="46" spans="1:11" ht="12.75">
      <c r="A46" s="42" t="s">
        <v>16</v>
      </c>
      <c r="B46" s="36" t="s">
        <v>15</v>
      </c>
      <c r="C46" s="58"/>
      <c r="D46" s="58"/>
      <c r="E46" s="58" t="e">
        <f>E45/C45*100</f>
        <v>#DIV/0!</v>
      </c>
      <c r="F46" s="58" t="e">
        <f>F45/D45*100</f>
        <v>#DIV/0!</v>
      </c>
      <c r="G46" s="58" t="e">
        <f>G45/E45*100</f>
        <v>#DIV/0!</v>
      </c>
      <c r="H46" s="58" t="e">
        <f>H45/G45*100</f>
        <v>#DIV/0!</v>
      </c>
      <c r="I46" s="58" t="e">
        <f>I45/H45*100</f>
        <v>#DIV/0!</v>
      </c>
      <c r="J46" s="58" t="e">
        <f>J45/I45*100</f>
        <v>#DIV/0!</v>
      </c>
      <c r="K46" s="65"/>
    </row>
    <row r="47" spans="1:11" ht="24">
      <c r="A47" s="35" t="s">
        <v>34</v>
      </c>
      <c r="B47" s="36" t="s">
        <v>10</v>
      </c>
      <c r="C47" s="58"/>
      <c r="D47" s="196"/>
      <c r="E47" s="58"/>
      <c r="F47" s="58"/>
      <c r="G47" s="58"/>
      <c r="H47" s="58"/>
      <c r="I47" s="58"/>
      <c r="J47" s="58"/>
      <c r="K47" s="65"/>
    </row>
    <row r="48" spans="1:11" ht="12.75">
      <c r="A48" s="42" t="s">
        <v>16</v>
      </c>
      <c r="B48" s="36" t="s">
        <v>15</v>
      </c>
      <c r="C48" s="58"/>
      <c r="D48" s="58"/>
      <c r="E48" s="58" t="e">
        <f>E47/C47*100</f>
        <v>#DIV/0!</v>
      </c>
      <c r="F48" s="58" t="e">
        <f>F47/D47*100</f>
        <v>#DIV/0!</v>
      </c>
      <c r="G48" s="58" t="e">
        <f>G47/E47*100</f>
        <v>#DIV/0!</v>
      </c>
      <c r="H48" s="58" t="e">
        <f>H47/G47*100</f>
        <v>#DIV/0!</v>
      </c>
      <c r="I48" s="58" t="e">
        <f>I47/H47*100</f>
        <v>#DIV/0!</v>
      </c>
      <c r="J48" s="58" t="e">
        <f>J47/I47*100</f>
        <v>#DIV/0!</v>
      </c>
      <c r="K48" s="65"/>
    </row>
    <row r="49" spans="1:11" ht="26.25" customHeight="1">
      <c r="A49" s="35" t="s">
        <v>35</v>
      </c>
      <c r="B49" s="36" t="s">
        <v>10</v>
      </c>
      <c r="C49" s="58"/>
      <c r="D49" s="196"/>
      <c r="E49" s="58"/>
      <c r="F49" s="58"/>
      <c r="G49" s="58"/>
      <c r="H49" s="58"/>
      <c r="I49" s="58"/>
      <c r="J49" s="58"/>
      <c r="K49" s="65"/>
    </row>
    <row r="50" spans="1:11" ht="15" customHeight="1">
      <c r="A50" s="42" t="s">
        <v>16</v>
      </c>
      <c r="B50" s="36" t="s">
        <v>15</v>
      </c>
      <c r="C50" s="58"/>
      <c r="D50" s="58"/>
      <c r="E50" s="58" t="e">
        <f>E49/C49*100</f>
        <v>#DIV/0!</v>
      </c>
      <c r="F50" s="58" t="e">
        <f>F49/D49*100</f>
        <v>#DIV/0!</v>
      </c>
      <c r="G50" s="58" t="e">
        <f>G49/E49*100</f>
        <v>#DIV/0!</v>
      </c>
      <c r="H50" s="58" t="e">
        <f>H49/G49*100</f>
        <v>#DIV/0!</v>
      </c>
      <c r="I50" s="58" t="e">
        <f>I49/H49*100</f>
        <v>#DIV/0!</v>
      </c>
      <c r="J50" s="58" t="e">
        <f>J49/I49*100</f>
        <v>#DIV/0!</v>
      </c>
      <c r="K50" s="65"/>
    </row>
    <row r="51" spans="1:11" ht="36">
      <c r="A51" s="35" t="s">
        <v>36</v>
      </c>
      <c r="B51" s="36" t="s">
        <v>10</v>
      </c>
      <c r="C51" s="58"/>
      <c r="D51" s="196"/>
      <c r="E51" s="58"/>
      <c r="F51" s="58"/>
      <c r="G51" s="58"/>
      <c r="H51" s="58"/>
      <c r="I51" s="58"/>
      <c r="J51" s="58"/>
      <c r="K51" s="65"/>
    </row>
    <row r="52" spans="1:11" ht="12.75">
      <c r="A52" s="42" t="s">
        <v>16</v>
      </c>
      <c r="B52" s="36" t="s">
        <v>15</v>
      </c>
      <c r="C52" s="58"/>
      <c r="D52" s="58"/>
      <c r="E52" s="58" t="e">
        <f>E51/C51*100</f>
        <v>#DIV/0!</v>
      </c>
      <c r="F52" s="58" t="e">
        <f>F51/D51*100</f>
        <v>#DIV/0!</v>
      </c>
      <c r="G52" s="58" t="e">
        <f>G51/E51*100</f>
        <v>#DIV/0!</v>
      </c>
      <c r="H52" s="58" t="e">
        <f>H51/G51*100</f>
        <v>#DIV/0!</v>
      </c>
      <c r="I52" s="58" t="e">
        <f>I51/H51*100</f>
        <v>#DIV/0!</v>
      </c>
      <c r="J52" s="58" t="e">
        <f>J51/I51*100</f>
        <v>#DIV/0!</v>
      </c>
      <c r="K52" s="65"/>
    </row>
    <row r="53" spans="1:11" ht="12.75">
      <c r="A53" s="35" t="s">
        <v>37</v>
      </c>
      <c r="B53" s="36" t="s">
        <v>10</v>
      </c>
      <c r="C53" s="58"/>
      <c r="D53" s="196"/>
      <c r="E53" s="58"/>
      <c r="F53" s="58"/>
      <c r="G53" s="58"/>
      <c r="H53" s="58"/>
      <c r="I53" s="58"/>
      <c r="J53" s="58"/>
      <c r="K53" s="65"/>
    </row>
    <row r="54" spans="1:11" ht="12.75">
      <c r="A54" s="42" t="s">
        <v>16</v>
      </c>
      <c r="B54" s="36" t="s">
        <v>15</v>
      </c>
      <c r="C54" s="58"/>
      <c r="D54" s="58"/>
      <c r="E54" s="58" t="e">
        <f>E53/C53*100</f>
        <v>#DIV/0!</v>
      </c>
      <c r="F54" s="58" t="e">
        <f>F53/D53*100</f>
        <v>#DIV/0!</v>
      </c>
      <c r="G54" s="58" t="e">
        <f>G53/E53*100</f>
        <v>#DIV/0!</v>
      </c>
      <c r="H54" s="58" t="e">
        <f>H53/G53*100</f>
        <v>#DIV/0!</v>
      </c>
      <c r="I54" s="58" t="e">
        <f>I53/H53*100</f>
        <v>#DIV/0!</v>
      </c>
      <c r="J54" s="58" t="e">
        <f>J53/I53*100</f>
        <v>#DIV/0!</v>
      </c>
      <c r="K54" s="65"/>
    </row>
    <row r="55" spans="1:11" ht="72">
      <c r="A55" s="35" t="s">
        <v>38</v>
      </c>
      <c r="B55" s="36" t="s">
        <v>10</v>
      </c>
      <c r="C55" s="58">
        <v>7347.3</v>
      </c>
      <c r="D55" s="196">
        <v>6997.98</v>
      </c>
      <c r="E55" s="58">
        <v>8729.33</v>
      </c>
      <c r="F55" s="58">
        <v>7977.7</v>
      </c>
      <c r="G55" s="58">
        <v>9081.12</v>
      </c>
      <c r="H55" s="58">
        <v>9474.33</v>
      </c>
      <c r="I55" s="58">
        <v>9957.52</v>
      </c>
      <c r="J55" s="58">
        <v>10475.31</v>
      </c>
      <c r="K55" s="65"/>
    </row>
    <row r="56" spans="1:11" ht="12.75">
      <c r="A56" s="42" t="s">
        <v>16</v>
      </c>
      <c r="B56" s="36" t="s">
        <v>15</v>
      </c>
      <c r="C56" s="58"/>
      <c r="D56" s="58"/>
      <c r="E56" s="58">
        <f>E55/C55*100</f>
        <v>118.81003906196834</v>
      </c>
      <c r="F56" s="58">
        <f>F55/D55*100</f>
        <v>114.0000400115462</v>
      </c>
      <c r="G56" s="58">
        <f>G55/E55*100</f>
        <v>104.02997710018983</v>
      </c>
      <c r="H56" s="58">
        <f>H55/G55*100</f>
        <v>104.32997251440351</v>
      </c>
      <c r="I56" s="58">
        <f>I55/H55*100</f>
        <v>105.09999123948607</v>
      </c>
      <c r="J56" s="58">
        <f>J55/I55*100</f>
        <v>105.19998955563233</v>
      </c>
      <c r="K56" s="65"/>
    </row>
    <row r="57" spans="1:11" ht="12.75">
      <c r="A57" s="35" t="s">
        <v>39</v>
      </c>
      <c r="B57" s="36" t="s">
        <v>10</v>
      </c>
      <c r="C57" s="58"/>
      <c r="D57" s="196"/>
      <c r="E57" s="58"/>
      <c r="F57" s="58"/>
      <c r="G57" s="58"/>
      <c r="H57" s="58"/>
      <c r="I57" s="58"/>
      <c r="J57" s="58"/>
      <c r="K57" s="65"/>
    </row>
    <row r="58" spans="1:11" ht="48">
      <c r="A58" s="35" t="s">
        <v>40</v>
      </c>
      <c r="B58" s="36" t="s">
        <v>10</v>
      </c>
      <c r="C58" s="58">
        <v>7347.3</v>
      </c>
      <c r="D58" s="196">
        <v>6997.98</v>
      </c>
      <c r="E58" s="58">
        <v>8729.33</v>
      </c>
      <c r="F58" s="58">
        <v>7977.7</v>
      </c>
      <c r="G58" s="58">
        <v>9081.12</v>
      </c>
      <c r="H58" s="58">
        <v>9474.33</v>
      </c>
      <c r="I58" s="58">
        <v>9957.52</v>
      </c>
      <c r="J58" s="58">
        <v>10475.31</v>
      </c>
      <c r="K58" s="65"/>
    </row>
    <row r="59" spans="1:11" ht="12.75">
      <c r="A59" s="42" t="s">
        <v>16</v>
      </c>
      <c r="B59" s="36" t="s">
        <v>15</v>
      </c>
      <c r="C59" s="58"/>
      <c r="D59" s="58"/>
      <c r="E59" s="58">
        <f>E58/C58*100</f>
        <v>118.81003906196834</v>
      </c>
      <c r="F59" s="58">
        <f>F58/D58*100</f>
        <v>114.0000400115462</v>
      </c>
      <c r="G59" s="58">
        <f>G58/E58*100</f>
        <v>104.02997710018983</v>
      </c>
      <c r="H59" s="58">
        <f>H58/G58*100</f>
        <v>104.32997251440351</v>
      </c>
      <c r="I59" s="58">
        <f>I58/H58*100</f>
        <v>105.09999123948607</v>
      </c>
      <c r="J59" s="58">
        <f>J58/I58*100</f>
        <v>105.19998955563233</v>
      </c>
      <c r="K59" s="65"/>
    </row>
    <row r="60" spans="1:11" ht="49.5" customHeight="1">
      <c r="A60" s="35" t="s">
        <v>41</v>
      </c>
      <c r="B60" s="36" t="s">
        <v>10</v>
      </c>
      <c r="C60" s="58"/>
      <c r="D60" s="196"/>
      <c r="E60" s="58"/>
      <c r="F60" s="58"/>
      <c r="G60" s="58"/>
      <c r="H60" s="58"/>
      <c r="I60" s="58"/>
      <c r="J60" s="58"/>
      <c r="K60" s="65"/>
    </row>
    <row r="61" spans="1:11" ht="18" customHeight="1">
      <c r="A61" s="42" t="s">
        <v>16</v>
      </c>
      <c r="B61" s="36" t="s">
        <v>15</v>
      </c>
      <c r="C61" s="58"/>
      <c r="D61" s="60"/>
      <c r="E61" s="58" t="e">
        <f>E60/C60*100</f>
        <v>#DIV/0!</v>
      </c>
      <c r="F61" s="58" t="e">
        <f>F60/D60*100</f>
        <v>#DIV/0!</v>
      </c>
      <c r="G61" s="58" t="e">
        <f>G60/E60*100</f>
        <v>#DIV/0!</v>
      </c>
      <c r="H61" s="58" t="e">
        <f>H60/G60*100</f>
        <v>#DIV/0!</v>
      </c>
      <c r="I61" s="58" t="e">
        <f>I60/H60*100</f>
        <v>#DIV/0!</v>
      </c>
      <c r="J61" s="58" t="e">
        <f>J60/I60*100</f>
        <v>#DIV/0!</v>
      </c>
      <c r="K61" s="65"/>
    </row>
    <row r="62" spans="1:11" ht="12.75">
      <c r="A62" s="35" t="s">
        <v>42</v>
      </c>
      <c r="B62" s="36" t="s">
        <v>10</v>
      </c>
      <c r="C62" s="58"/>
      <c r="D62" s="198"/>
      <c r="E62" s="58"/>
      <c r="F62" s="58"/>
      <c r="G62" s="58"/>
      <c r="H62" s="58"/>
      <c r="I62" s="58"/>
      <c r="J62" s="58"/>
      <c r="K62" s="65"/>
    </row>
    <row r="63" spans="1:11" ht="12.75">
      <c r="A63" s="42" t="s">
        <v>16</v>
      </c>
      <c r="B63" s="36" t="s">
        <v>15</v>
      </c>
      <c r="C63" s="58"/>
      <c r="D63" s="60"/>
      <c r="E63" s="58" t="e">
        <f>E62/C62*100</f>
        <v>#DIV/0!</v>
      </c>
      <c r="F63" s="58" t="e">
        <f>F62/D62*100</f>
        <v>#DIV/0!</v>
      </c>
      <c r="G63" s="58" t="e">
        <f>G62/E62*100</f>
        <v>#DIV/0!</v>
      </c>
      <c r="H63" s="58" t="e">
        <f>H62/G62*100</f>
        <v>#DIV/0!</v>
      </c>
      <c r="I63" s="58" t="e">
        <f>I62/H62*100</f>
        <v>#DIV/0!</v>
      </c>
      <c r="J63" s="58" t="e">
        <f>J62/I62*100</f>
        <v>#DIV/0!</v>
      </c>
      <c r="K63" s="65"/>
    </row>
    <row r="64" spans="1:11" ht="12.75">
      <c r="A64" s="35" t="s">
        <v>43</v>
      </c>
      <c r="B64" s="36" t="s">
        <v>10</v>
      </c>
      <c r="C64" s="58"/>
      <c r="D64" s="196"/>
      <c r="E64" s="58"/>
      <c r="F64" s="58"/>
      <c r="G64" s="58"/>
      <c r="H64" s="58"/>
      <c r="I64" s="58"/>
      <c r="J64" s="58"/>
      <c r="K64" s="65"/>
    </row>
    <row r="65" spans="1:11" ht="12.75">
      <c r="A65" s="42" t="s">
        <v>16</v>
      </c>
      <c r="B65" s="36" t="s">
        <v>15</v>
      </c>
      <c r="C65" s="58"/>
      <c r="D65" s="58"/>
      <c r="E65" s="58" t="e">
        <f>E64/C64*100</f>
        <v>#DIV/0!</v>
      </c>
      <c r="F65" s="58" t="e">
        <f>F64/D64*100</f>
        <v>#DIV/0!</v>
      </c>
      <c r="G65" s="58" t="e">
        <f>G64/E64*100</f>
        <v>#DIV/0!</v>
      </c>
      <c r="H65" s="58" t="e">
        <f>H64/G64*100</f>
        <v>#DIV/0!</v>
      </c>
      <c r="I65" s="58" t="e">
        <f>I64/H64*100</f>
        <v>#DIV/0!</v>
      </c>
      <c r="J65" s="58" t="e">
        <f>J64/I64*100</f>
        <v>#DIV/0!</v>
      </c>
      <c r="K65" s="65"/>
    </row>
    <row r="66" spans="1:11" ht="12.75">
      <c r="A66" s="35" t="s">
        <v>44</v>
      </c>
      <c r="B66" s="36" t="s">
        <v>10</v>
      </c>
      <c r="C66" s="58"/>
      <c r="D66" s="196"/>
      <c r="E66" s="58"/>
      <c r="F66" s="58"/>
      <c r="G66" s="58"/>
      <c r="H66" s="58"/>
      <c r="I66" s="58"/>
      <c r="J66" s="58"/>
      <c r="K66" s="65"/>
    </row>
    <row r="67" spans="1:11" ht="12.75">
      <c r="A67" s="42" t="s">
        <v>16</v>
      </c>
      <c r="B67" s="36" t="s">
        <v>15</v>
      </c>
      <c r="C67" s="58"/>
      <c r="D67" s="58"/>
      <c r="E67" s="58" t="e">
        <f>E66/C66*100</f>
        <v>#DIV/0!</v>
      </c>
      <c r="F67" s="58" t="e">
        <f>F66/D66*100</f>
        <v>#DIV/0!</v>
      </c>
      <c r="G67" s="58" t="e">
        <f>G66/E66*100</f>
        <v>#DIV/0!</v>
      </c>
      <c r="H67" s="58" t="e">
        <f>H66/G66*100</f>
        <v>#DIV/0!</v>
      </c>
      <c r="I67" s="58" t="e">
        <f>I66/H66*100</f>
        <v>#DIV/0!</v>
      </c>
      <c r="J67" s="58" t="e">
        <f>J66/I66*100</f>
        <v>#DIV/0!</v>
      </c>
      <c r="K67" s="65"/>
    </row>
    <row r="68" spans="1:11" ht="12.75">
      <c r="A68" s="35" t="s">
        <v>45</v>
      </c>
      <c r="B68" s="36" t="s">
        <v>10</v>
      </c>
      <c r="C68" s="58">
        <v>12945</v>
      </c>
      <c r="D68" s="196">
        <v>10175.86</v>
      </c>
      <c r="E68" s="58">
        <v>15379.95</v>
      </c>
      <c r="F68" s="58">
        <v>11600.48</v>
      </c>
      <c r="G68" s="58">
        <v>15999.76</v>
      </c>
      <c r="H68" s="58">
        <v>16692.55</v>
      </c>
      <c r="I68" s="58">
        <v>17543.87</v>
      </c>
      <c r="J68" s="58">
        <v>18456.15</v>
      </c>
      <c r="K68" s="65"/>
    </row>
    <row r="69" spans="1:11" ht="12.75">
      <c r="A69" s="42" t="s">
        <v>16</v>
      </c>
      <c r="B69" s="36" t="s">
        <v>15</v>
      </c>
      <c r="C69" s="58"/>
      <c r="D69" s="58"/>
      <c r="E69" s="58">
        <f>E68/C68*100</f>
        <v>118.80996523754345</v>
      </c>
      <c r="F69" s="58">
        <f>F68/D68*100</f>
        <v>113.9999960691283</v>
      </c>
      <c r="G69" s="58">
        <f>G68/E68*100</f>
        <v>104.02998709358613</v>
      </c>
      <c r="H69" s="58">
        <f>H68/G68*100</f>
        <v>104.33000245003674</v>
      </c>
      <c r="I69" s="58">
        <f>I68/H68*100</f>
        <v>105.09999970046518</v>
      </c>
      <c r="J69" s="58">
        <f>J68/I68*100</f>
        <v>105.19999293200419</v>
      </c>
      <c r="K69" s="65"/>
    </row>
    <row r="70" spans="1:11" ht="27" customHeight="1">
      <c r="A70" s="35" t="s">
        <v>46</v>
      </c>
      <c r="B70" s="36" t="s">
        <v>10</v>
      </c>
      <c r="C70" s="58"/>
      <c r="D70" s="58"/>
      <c r="E70" s="58"/>
      <c r="F70" s="58"/>
      <c r="G70" s="58"/>
      <c r="H70" s="58"/>
      <c r="I70" s="58"/>
      <c r="J70" s="58"/>
      <c r="K70" s="65"/>
    </row>
    <row r="71" spans="1:11" ht="18" customHeight="1">
      <c r="A71" s="42" t="s">
        <v>16</v>
      </c>
      <c r="B71" s="36" t="s">
        <v>15</v>
      </c>
      <c r="C71" s="58"/>
      <c r="D71" s="58"/>
      <c r="E71" s="58" t="e">
        <f>E70/C70*100</f>
        <v>#DIV/0!</v>
      </c>
      <c r="F71" s="58" t="e">
        <f>F70/D70*100</f>
        <v>#DIV/0!</v>
      </c>
      <c r="G71" s="58" t="e">
        <f>G70/E70*100</f>
        <v>#DIV/0!</v>
      </c>
      <c r="H71" s="58" t="e">
        <f>H70/G70*100</f>
        <v>#DIV/0!</v>
      </c>
      <c r="I71" s="58" t="e">
        <f>I70/H70*100</f>
        <v>#DIV/0!</v>
      </c>
      <c r="J71" s="58" t="e">
        <f>J70/I70*100</f>
        <v>#DIV/0!</v>
      </c>
      <c r="K71" s="65"/>
    </row>
    <row r="72" spans="1:11" ht="48">
      <c r="A72" s="35" t="s">
        <v>47</v>
      </c>
      <c r="B72" s="36" t="s">
        <v>10</v>
      </c>
      <c r="C72" s="58">
        <v>16807.77</v>
      </c>
      <c r="D72" s="58">
        <v>14925.67</v>
      </c>
      <c r="E72" s="58">
        <v>19969.31</v>
      </c>
      <c r="F72" s="58">
        <v>17015.26</v>
      </c>
      <c r="G72" s="58">
        <v>20774.07</v>
      </c>
      <c r="H72" s="58">
        <v>21673.59</v>
      </c>
      <c r="I72" s="58">
        <v>22778.94</v>
      </c>
      <c r="J72" s="58">
        <v>23963.44</v>
      </c>
      <c r="K72" s="65"/>
    </row>
    <row r="73" spans="1:11" ht="12.75">
      <c r="A73" s="42" t="s">
        <v>16</v>
      </c>
      <c r="B73" s="36" t="s">
        <v>15</v>
      </c>
      <c r="C73" s="58"/>
      <c r="D73" s="58"/>
      <c r="E73" s="58">
        <f>E72/C72*100</f>
        <v>118.80999085541985</v>
      </c>
      <c r="F73" s="58">
        <f>F72/D72*100</f>
        <v>113.99997454050639</v>
      </c>
      <c r="G73" s="58">
        <f>G72/E72*100</f>
        <v>104.02998401046403</v>
      </c>
      <c r="H73" s="58">
        <f>H72/G72*100</f>
        <v>104.33001332911654</v>
      </c>
      <c r="I73" s="58">
        <f>I72/H72*100</f>
        <v>105.09998574301717</v>
      </c>
      <c r="J73" s="58">
        <f>J72/I72*100</f>
        <v>105.19997857670288</v>
      </c>
      <c r="K73" s="65"/>
    </row>
    <row r="74" spans="1:11" ht="15.75" customHeight="1">
      <c r="A74" s="35" t="s">
        <v>48</v>
      </c>
      <c r="B74" s="36" t="s">
        <v>10</v>
      </c>
      <c r="C74" s="58">
        <v>15333.6</v>
      </c>
      <c r="D74" s="196">
        <v>14682.48</v>
      </c>
      <c r="E74" s="58">
        <v>18217.85</v>
      </c>
      <c r="F74" s="58">
        <v>15844.99</v>
      </c>
      <c r="G74" s="58">
        <v>18952.03</v>
      </c>
      <c r="H74" s="58">
        <v>19772.65</v>
      </c>
      <c r="I74" s="58">
        <v>20781.06</v>
      </c>
      <c r="J74" s="58">
        <v>21861.68</v>
      </c>
      <c r="K74" s="65"/>
    </row>
    <row r="75" spans="1:11" ht="15.75" customHeight="1">
      <c r="A75" s="42" t="s">
        <v>16</v>
      </c>
      <c r="B75" s="36" t="s">
        <v>15</v>
      </c>
      <c r="C75" s="58"/>
      <c r="D75" s="60"/>
      <c r="E75" s="58">
        <f>E74/C74*100</f>
        <v>118.80999895653987</v>
      </c>
      <c r="F75" s="58">
        <f>F74/D74*100</f>
        <v>107.91766785992559</v>
      </c>
      <c r="G75" s="58">
        <f>G74/E74*100</f>
        <v>104.03000354048363</v>
      </c>
      <c r="H75" s="58">
        <f>H74/G74*100</f>
        <v>104.32998470348561</v>
      </c>
      <c r="I75" s="58">
        <f>I74/H74*100</f>
        <v>105.1000245288315</v>
      </c>
      <c r="J75" s="58">
        <f>J74/I74*100</f>
        <v>105.20002348292145</v>
      </c>
      <c r="K75" s="65"/>
    </row>
    <row r="76" spans="1:11" ht="45" customHeight="1">
      <c r="A76" s="35" t="s">
        <v>49</v>
      </c>
      <c r="B76" s="36" t="s">
        <v>10</v>
      </c>
      <c r="C76" s="58">
        <v>15356.99</v>
      </c>
      <c r="D76" s="198">
        <v>14064.78</v>
      </c>
      <c r="E76" s="58">
        <v>18245.64</v>
      </c>
      <c r="F76" s="58">
        <v>16033.85</v>
      </c>
      <c r="G76" s="58">
        <v>18980.94</v>
      </c>
      <c r="H76" s="58">
        <v>19802.81</v>
      </c>
      <c r="I76" s="58">
        <v>20812.75</v>
      </c>
      <c r="J76" s="58">
        <v>21895.01</v>
      </c>
      <c r="K76" s="65"/>
    </row>
    <row r="77" spans="1:11" ht="12.75">
      <c r="A77" s="42" t="s">
        <v>16</v>
      </c>
      <c r="B77" s="36" t="s">
        <v>15</v>
      </c>
      <c r="C77" s="58"/>
      <c r="D77" s="60"/>
      <c r="E77" s="58">
        <f>E76/C76*100</f>
        <v>118.81000117861637</v>
      </c>
      <c r="F77" s="58">
        <f>F76/D76*100</f>
        <v>114.00000568796669</v>
      </c>
      <c r="G77" s="58">
        <f>G76/E76*100</f>
        <v>104.03000388037908</v>
      </c>
      <c r="H77" s="58">
        <f>H76/G76*100</f>
        <v>104.32997522778113</v>
      </c>
      <c r="I77" s="58">
        <f>I76/H76*100</f>
        <v>105.09998328520042</v>
      </c>
      <c r="J77" s="58">
        <f>J76/I76*100</f>
        <v>105.19998558575871</v>
      </c>
      <c r="K77" s="65"/>
    </row>
    <row r="78" spans="1:11" ht="36">
      <c r="A78" s="35" t="s">
        <v>50</v>
      </c>
      <c r="B78" s="36" t="s">
        <v>10</v>
      </c>
      <c r="C78" s="58">
        <v>9374.1</v>
      </c>
      <c r="D78" s="198">
        <v>8564.39</v>
      </c>
      <c r="E78" s="58">
        <v>11137.37</v>
      </c>
      <c r="F78" s="58">
        <v>9763.4</v>
      </c>
      <c r="G78" s="58">
        <v>11586.2</v>
      </c>
      <c r="H78" s="58">
        <v>12087.88</v>
      </c>
      <c r="I78" s="58">
        <v>12704.36</v>
      </c>
      <c r="J78" s="58">
        <v>13364.99</v>
      </c>
      <c r="K78" s="65"/>
    </row>
    <row r="79" spans="1:11" ht="12.75">
      <c r="A79" s="42" t="s">
        <v>16</v>
      </c>
      <c r="B79" s="36" t="s">
        <v>15</v>
      </c>
      <c r="C79" s="58"/>
      <c r="D79" s="60"/>
      <c r="E79" s="58">
        <f>E78/C78*100</f>
        <v>118.81001909516647</v>
      </c>
      <c r="F79" s="58">
        <f>F78/D78*100</f>
        <v>113.99994628922785</v>
      </c>
      <c r="G79" s="58">
        <f>G78/E78*100</f>
        <v>104.02994602855074</v>
      </c>
      <c r="H79" s="58">
        <f>H78/G78*100</f>
        <v>104.3299787678445</v>
      </c>
      <c r="I79" s="58">
        <f>I78/H78*100</f>
        <v>105.09998444723145</v>
      </c>
      <c r="J79" s="58">
        <f>J78/I78*100</f>
        <v>105.20002581790817</v>
      </c>
      <c r="K79" s="65"/>
    </row>
    <row r="80" spans="1:11" ht="12.75">
      <c r="A80" s="35"/>
      <c r="B80" s="36"/>
      <c r="C80" s="58"/>
      <c r="D80" s="198"/>
      <c r="E80" s="58"/>
      <c r="F80" s="58"/>
      <c r="G80" s="58"/>
      <c r="H80" s="58"/>
      <c r="I80" s="58"/>
      <c r="J80" s="58"/>
      <c r="K80" s="65"/>
    </row>
    <row r="81" spans="1:11" ht="54" customHeight="1">
      <c r="A81" s="39" t="s">
        <v>56</v>
      </c>
      <c r="B81" s="36" t="s">
        <v>10</v>
      </c>
      <c r="C81" s="58">
        <v>15694.02</v>
      </c>
      <c r="D81" s="198">
        <v>15119.33</v>
      </c>
      <c r="E81" s="58">
        <v>18646.07</v>
      </c>
      <c r="F81" s="58">
        <v>17236.04</v>
      </c>
      <c r="G81" s="58">
        <v>19397.5</v>
      </c>
      <c r="H81" s="58">
        <v>20237.41</v>
      </c>
      <c r="I81" s="58">
        <v>21269.52</v>
      </c>
      <c r="J81" s="58">
        <v>22375.54</v>
      </c>
      <c r="K81" s="65"/>
    </row>
    <row r="82" spans="1:11" ht="19.5" customHeight="1">
      <c r="A82" s="42" t="s">
        <v>16</v>
      </c>
      <c r="B82" s="36" t="s">
        <v>15</v>
      </c>
      <c r="C82" s="58"/>
      <c r="D82" s="60"/>
      <c r="E82" s="58">
        <f>E81/C81*100</f>
        <v>118.81003082702837</v>
      </c>
      <c r="F82" s="58">
        <f>F81/D81*100</f>
        <v>114.00002513338885</v>
      </c>
      <c r="G82" s="58">
        <f>G81/E81*100</f>
        <v>104.02996449117697</v>
      </c>
      <c r="H82" s="58">
        <f>H81/G81*100</f>
        <v>104.32999097821885</v>
      </c>
      <c r="I82" s="58">
        <f>I81/H81*100</f>
        <v>105.1000103274085</v>
      </c>
      <c r="J82" s="58">
        <f>J81/I81*100</f>
        <v>105.20002331975522</v>
      </c>
      <c r="K82" s="65"/>
    </row>
    <row r="83" spans="1:11" ht="12.75">
      <c r="A83" s="39"/>
      <c r="B83" s="36"/>
      <c r="C83" s="198"/>
      <c r="D83" s="198"/>
      <c r="E83" s="58"/>
      <c r="F83" s="58"/>
      <c r="G83" s="58"/>
      <c r="H83" s="58"/>
      <c r="I83" s="58"/>
      <c r="J83" s="58"/>
      <c r="K83" s="65"/>
    </row>
    <row r="84" spans="1:11" ht="43.5" customHeight="1">
      <c r="A84" s="39" t="s">
        <v>52</v>
      </c>
      <c r="B84" s="36" t="s">
        <v>10</v>
      </c>
      <c r="C84" s="198">
        <v>14582.05</v>
      </c>
      <c r="D84" s="198">
        <v>15591.4</v>
      </c>
      <c r="E84" s="58">
        <v>17324.93</v>
      </c>
      <c r="F84" s="58">
        <v>18230.2</v>
      </c>
      <c r="G84" s="58">
        <v>18023.12</v>
      </c>
      <c r="H84" s="58">
        <v>17279.77</v>
      </c>
      <c r="I84" s="58">
        <v>18161.04</v>
      </c>
      <c r="J84" s="58">
        <v>19105.41</v>
      </c>
      <c r="K84" s="65"/>
    </row>
    <row r="85" spans="1:11" ht="12.75">
      <c r="A85" s="42" t="s">
        <v>16</v>
      </c>
      <c r="B85" s="36" t="s">
        <v>15</v>
      </c>
      <c r="C85" s="60"/>
      <c r="D85" s="60"/>
      <c r="E85" s="58">
        <f>E84/C84*100</f>
        <v>118.80997527782446</v>
      </c>
      <c r="F85" s="58">
        <f>F84/D84*100</f>
        <v>116.92471490693588</v>
      </c>
      <c r="G85" s="58">
        <f>G84/E84*100</f>
        <v>104.02997299267587</v>
      </c>
      <c r="H85" s="58">
        <f>H84/G84*100</f>
        <v>95.87557537207765</v>
      </c>
      <c r="I85" s="58">
        <f>I84/H84*100</f>
        <v>105.10001001170733</v>
      </c>
      <c r="J85" s="58">
        <f>J84/I84*100</f>
        <v>105.19997753432622</v>
      </c>
      <c r="K85" s="65"/>
    </row>
    <row r="86" spans="1:11" ht="12.75">
      <c r="A86" s="43"/>
      <c r="B86" s="36"/>
      <c r="C86" s="198"/>
      <c r="D86" s="198"/>
      <c r="E86" s="59"/>
      <c r="F86" s="59"/>
      <c r="G86" s="59"/>
      <c r="H86" s="59"/>
      <c r="I86" s="59"/>
      <c r="J86" s="59"/>
      <c r="K86" s="65"/>
    </row>
    <row r="87" spans="1:11" ht="12.75">
      <c r="A87" s="38" t="s">
        <v>8</v>
      </c>
      <c r="B87" s="37"/>
      <c r="C87" s="59"/>
      <c r="D87" s="63"/>
      <c r="E87" s="59"/>
      <c r="F87" s="59"/>
      <c r="G87" s="59"/>
      <c r="H87" s="59"/>
      <c r="I87" s="59"/>
      <c r="J87" s="59"/>
      <c r="K87" s="65"/>
    </row>
    <row r="88" spans="1:11" ht="27.75" customHeight="1">
      <c r="A88" s="189" t="s">
        <v>9</v>
      </c>
      <c r="B88" s="34" t="s">
        <v>11</v>
      </c>
      <c r="C88" s="61">
        <f>C90+C92+C93+C94+C95+C96+C97+C101+C102+C104+C105+C106+C107+C108+C109</f>
        <v>65563.74048000001</v>
      </c>
      <c r="D88" s="60">
        <f aca="true" t="shared" si="1" ref="D88:J88">D90+D92+D93+D94+D95+D96+D97+D101+D102+D104+D105+D106+D107+D108+D109</f>
        <v>13558.286970000001</v>
      </c>
      <c r="E88" s="60">
        <f t="shared" si="1"/>
        <v>80835.30192000001</v>
      </c>
      <c r="F88" s="60">
        <f t="shared" si="1"/>
        <v>13619.589</v>
      </c>
      <c r="G88" s="60">
        <f t="shared" si="1"/>
        <v>79723.8828</v>
      </c>
      <c r="H88" s="60">
        <f t="shared" si="1"/>
        <v>78390.71592000002</v>
      </c>
      <c r="I88" s="60">
        <f t="shared" si="1"/>
        <v>82389.51204</v>
      </c>
      <c r="J88" s="60">
        <f t="shared" si="1"/>
        <v>86672.72615999999</v>
      </c>
      <c r="K88" s="65"/>
    </row>
    <row r="89" spans="1:11" ht="18.75" customHeight="1">
      <c r="A89" s="37" t="s">
        <v>3</v>
      </c>
      <c r="B89" s="37"/>
      <c r="C89" s="59"/>
      <c r="D89" s="59"/>
      <c r="E89" s="59"/>
      <c r="F89" s="59"/>
      <c r="G89" s="59"/>
      <c r="H89" s="59"/>
      <c r="I89" s="59"/>
      <c r="J89" s="59"/>
      <c r="K89" s="65"/>
    </row>
    <row r="90" spans="1:11" ht="24">
      <c r="A90" s="35" t="s">
        <v>31</v>
      </c>
      <c r="B90" s="36" t="s">
        <v>11</v>
      </c>
      <c r="C90" s="58">
        <f>C12*C41*12/1000</f>
        <v>17039.76</v>
      </c>
      <c r="D90" s="58">
        <f>D12*D41*3/1000</f>
        <v>2339.98434</v>
      </c>
      <c r="E90" s="58">
        <f>E12*E41*12/1000</f>
        <v>23183.96112</v>
      </c>
      <c r="F90" s="58">
        <f>F12*F41*3/1000</f>
        <v>1090.5978599999999</v>
      </c>
      <c r="G90" s="58">
        <f>G12*G41*12/1000</f>
        <v>19749.1932</v>
      </c>
      <c r="H90" s="58">
        <f>H12*H41*12/1000</f>
        <v>15819.13212</v>
      </c>
      <c r="I90" s="58">
        <f>I12*I41*12/1000</f>
        <v>16626.77784</v>
      </c>
      <c r="J90" s="58">
        <f>J12*J41*12/1000</f>
        <v>17490.329879999998</v>
      </c>
      <c r="K90" s="65"/>
    </row>
    <row r="91" spans="1:11" ht="36">
      <c r="A91" s="35" t="s">
        <v>32</v>
      </c>
      <c r="B91" s="36" t="s">
        <v>11</v>
      </c>
      <c r="C91" s="58">
        <f>C13*C43*12/1000</f>
        <v>17039.76</v>
      </c>
      <c r="D91" s="58">
        <f>D13*D43*3/1000</f>
        <v>2339.98434</v>
      </c>
      <c r="E91" s="58">
        <f>E13*E43*12/1000</f>
        <v>23183.96112</v>
      </c>
      <c r="F91" s="58">
        <f>F43*F13*3/1000</f>
        <v>1090.5978599999999</v>
      </c>
      <c r="G91" s="58">
        <f>G13*G43*12/1000</f>
        <v>19749.1932</v>
      </c>
      <c r="H91" s="58">
        <f>H13*H43*12/1000</f>
        <v>15819.13212</v>
      </c>
      <c r="I91" s="58">
        <f>I13*I43*12/1000</f>
        <v>16626.77784</v>
      </c>
      <c r="J91" s="58">
        <f>J13*J43*12/1000</f>
        <v>17490.329879999998</v>
      </c>
      <c r="K91" s="65"/>
    </row>
    <row r="92" spans="1:11" ht="12.75">
      <c r="A92" s="35" t="s">
        <v>33</v>
      </c>
      <c r="B92" s="36" t="s">
        <v>11</v>
      </c>
      <c r="C92" s="58">
        <f>C14*C45*12/1000</f>
        <v>0</v>
      </c>
      <c r="D92" s="58">
        <f>D14*D45*3/1000</f>
        <v>0</v>
      </c>
      <c r="E92" s="58">
        <f>E14*E45*12/1000</f>
        <v>0</v>
      </c>
      <c r="F92" s="58">
        <f>F14*F45*3/1000</f>
        <v>0</v>
      </c>
      <c r="G92" s="58">
        <f>G14*G45*12/1000</f>
        <v>0</v>
      </c>
      <c r="H92" s="58">
        <f>H14*H45*12/1000</f>
        <v>0</v>
      </c>
      <c r="I92" s="58">
        <f>I14*I45*12/1000</f>
        <v>0</v>
      </c>
      <c r="J92" s="58">
        <f>J14*J45*12/1000</f>
        <v>0</v>
      </c>
      <c r="K92" s="65"/>
    </row>
    <row r="93" spans="1:11" ht="24">
      <c r="A93" s="35" t="s">
        <v>34</v>
      </c>
      <c r="B93" s="36" t="s">
        <v>11</v>
      </c>
      <c r="C93" s="58">
        <f>C15*C47*12/1000</f>
        <v>0</v>
      </c>
      <c r="D93" s="58">
        <f>D15*D47*3/1000</f>
        <v>0</v>
      </c>
      <c r="E93" s="58">
        <f>E15*E47*12/1000</f>
        <v>0</v>
      </c>
      <c r="F93" s="58">
        <f>F15*F47*3/1000</f>
        <v>0</v>
      </c>
      <c r="G93" s="58">
        <f>G15*G47*12/1000</f>
        <v>0</v>
      </c>
      <c r="H93" s="58">
        <f>H15*H47*12/1000</f>
        <v>0</v>
      </c>
      <c r="I93" s="58">
        <f>I15*I47*12/1000</f>
        <v>0</v>
      </c>
      <c r="J93" s="58">
        <f>J15*J47*12/1000</f>
        <v>0</v>
      </c>
      <c r="K93" s="65"/>
    </row>
    <row r="94" spans="1:11" ht="24">
      <c r="A94" s="35" t="s">
        <v>35</v>
      </c>
      <c r="B94" s="36" t="s">
        <v>11</v>
      </c>
      <c r="C94" s="58">
        <f>C16*C49*12/1000</f>
        <v>0</v>
      </c>
      <c r="D94" s="58">
        <f>D16*D49*3/1000</f>
        <v>0</v>
      </c>
      <c r="E94" s="58">
        <f>E16*E49*12/1000</f>
        <v>0</v>
      </c>
      <c r="F94" s="58">
        <f>F16*F49*3/1000</f>
        <v>0</v>
      </c>
      <c r="G94" s="58">
        <f>G16*G49*12/1000</f>
        <v>0</v>
      </c>
      <c r="H94" s="58">
        <f>H16*H49*12/1000</f>
        <v>0</v>
      </c>
      <c r="I94" s="58">
        <f>I16*I49*12/1000</f>
        <v>0</v>
      </c>
      <c r="J94" s="58">
        <f>J16*J49*12/1000</f>
        <v>0</v>
      </c>
      <c r="K94" s="65"/>
    </row>
    <row r="95" spans="1:11" ht="36">
      <c r="A95" s="35" t="s">
        <v>36</v>
      </c>
      <c r="B95" s="36" t="s">
        <v>11</v>
      </c>
      <c r="C95" s="58">
        <f>C17*C51*12/1000</f>
        <v>0</v>
      </c>
      <c r="D95" s="58">
        <f>D17*D51*3/1000</f>
        <v>0</v>
      </c>
      <c r="E95" s="58">
        <f>E17*E51*12/1000</f>
        <v>0</v>
      </c>
      <c r="F95" s="58">
        <f>F17*F51*3/1000</f>
        <v>0</v>
      </c>
      <c r="G95" s="58">
        <f>G17*G51*12/1000</f>
        <v>0</v>
      </c>
      <c r="H95" s="58">
        <f>H17*H51*12/1000</f>
        <v>0</v>
      </c>
      <c r="I95" s="58">
        <f>I17*I51*12/1000</f>
        <v>0</v>
      </c>
      <c r="J95" s="58">
        <f>J17*J51*12/1000</f>
        <v>0</v>
      </c>
      <c r="K95" s="65"/>
    </row>
    <row r="96" spans="1:11" ht="12.75">
      <c r="A96" s="35" t="s">
        <v>37</v>
      </c>
      <c r="B96" s="36" t="s">
        <v>11</v>
      </c>
      <c r="C96" s="58">
        <f>C18*C53*12/1000</f>
        <v>0</v>
      </c>
      <c r="D96" s="58">
        <f>D18*D53*3/1000</f>
        <v>0</v>
      </c>
      <c r="E96" s="58">
        <f>E18*E53*12/1000</f>
        <v>0</v>
      </c>
      <c r="F96" s="58">
        <f>F18*F53*3/1000</f>
        <v>0</v>
      </c>
      <c r="G96" s="58">
        <f>G18*G53*12/1000</f>
        <v>0</v>
      </c>
      <c r="H96" s="58">
        <f>H18*H53*12/1000</f>
        <v>0</v>
      </c>
      <c r="I96" s="58">
        <f>I18*I53*12/1000</f>
        <v>0</v>
      </c>
      <c r="J96" s="58">
        <f>J18*J53*12/1000</f>
        <v>0</v>
      </c>
      <c r="K96" s="65"/>
    </row>
    <row r="97" spans="1:11" ht="72">
      <c r="A97" s="35" t="s">
        <v>38</v>
      </c>
      <c r="B97" s="36" t="s">
        <v>11</v>
      </c>
      <c r="C97" s="58">
        <f>C19*C55*12/1000</f>
        <v>881.676</v>
      </c>
      <c r="D97" s="58">
        <f>D19*D55*3/1000</f>
        <v>209.93939999999998</v>
      </c>
      <c r="E97" s="58">
        <f>E19*E55*12/1000</f>
        <v>1047.5196</v>
      </c>
      <c r="F97" s="58">
        <f>F19*F55*3/1000</f>
        <v>239.331</v>
      </c>
      <c r="G97" s="58">
        <f>G19*G55*12/1000</f>
        <v>1089.7344</v>
      </c>
      <c r="H97" s="58">
        <f>H19*H55*12/1000</f>
        <v>1136.9196000000002</v>
      </c>
      <c r="I97" s="58">
        <f>I19*I55*12/1000</f>
        <v>1194.9024000000002</v>
      </c>
      <c r="J97" s="58">
        <f>J19*J55*12/1000</f>
        <v>1257.0372</v>
      </c>
      <c r="K97" s="65"/>
    </row>
    <row r="98" spans="1:11" ht="12.75">
      <c r="A98" s="35" t="s">
        <v>39</v>
      </c>
      <c r="B98" s="43"/>
      <c r="C98" s="58"/>
      <c r="D98" s="58"/>
      <c r="E98" s="58"/>
      <c r="F98" s="58"/>
      <c r="G98" s="58"/>
      <c r="H98" s="58"/>
      <c r="I98" s="58"/>
      <c r="J98" s="58"/>
      <c r="K98" s="65"/>
    </row>
    <row r="99" spans="1:11" ht="48">
      <c r="A99" s="35" t="s">
        <v>40</v>
      </c>
      <c r="B99" s="36" t="s">
        <v>11</v>
      </c>
      <c r="C99" s="58">
        <f>C21*C58*12/1000</f>
        <v>0</v>
      </c>
      <c r="D99" s="58">
        <f>D21*D50*3/1000</f>
        <v>0</v>
      </c>
      <c r="E99" s="58">
        <f>E21*E58*12/1000</f>
        <v>0</v>
      </c>
      <c r="F99" s="58">
        <f>F21*F58*3/1000</f>
        <v>0</v>
      </c>
      <c r="G99" s="58">
        <f>G21*G58*12/1000</f>
        <v>0</v>
      </c>
      <c r="H99" s="58">
        <f>H21*H58*12/1000</f>
        <v>0</v>
      </c>
      <c r="I99" s="58">
        <f>I21*I58*12/1000</f>
        <v>0</v>
      </c>
      <c r="J99" s="58">
        <f>J21*J58*12/1000</f>
        <v>0</v>
      </c>
      <c r="K99" s="65"/>
    </row>
    <row r="100" spans="1:11" ht="49.5" customHeight="1">
      <c r="A100" s="44" t="s">
        <v>41</v>
      </c>
      <c r="B100" s="36" t="s">
        <v>11</v>
      </c>
      <c r="C100" s="58">
        <f>C22*C60*12/1000</f>
        <v>0</v>
      </c>
      <c r="D100" s="58">
        <f>D22*D60*3/1000</f>
        <v>0</v>
      </c>
      <c r="E100" s="58">
        <f>E22*E60*12/1000</f>
        <v>0</v>
      </c>
      <c r="F100" s="58">
        <f>F22*F60*3/1000</f>
        <v>0</v>
      </c>
      <c r="G100" s="58">
        <f>G22*G60*12/1000</f>
        <v>0</v>
      </c>
      <c r="H100" s="58">
        <f>H22*H60*12/1000</f>
        <v>0</v>
      </c>
      <c r="I100" s="58">
        <f>I22*I60*12/1000</f>
        <v>0</v>
      </c>
      <c r="J100" s="58">
        <f>J22*J60*12/1000</f>
        <v>0</v>
      </c>
      <c r="K100" s="65"/>
    </row>
    <row r="101" spans="1:11" ht="15.75" customHeight="1">
      <c r="A101" s="35" t="s">
        <v>42</v>
      </c>
      <c r="B101" s="36" t="s">
        <v>11</v>
      </c>
      <c r="C101" s="58">
        <f>C23*C62*12/1000</f>
        <v>0</v>
      </c>
      <c r="D101" s="58">
        <f>D23*D62*3/1000</f>
        <v>0</v>
      </c>
      <c r="E101" s="58">
        <f>E23*E62*12/1000</f>
        <v>0</v>
      </c>
      <c r="F101" s="58">
        <f>F23*F62*3/1000</f>
        <v>0</v>
      </c>
      <c r="G101" s="58">
        <f>G23*G62*12/1000</f>
        <v>0</v>
      </c>
      <c r="H101" s="58">
        <f>H23*H62*12/1000</f>
        <v>0</v>
      </c>
      <c r="I101" s="58">
        <f>I23*I62*12/1000</f>
        <v>0</v>
      </c>
      <c r="J101" s="58">
        <f>J23*J62*12/1000</f>
        <v>0</v>
      </c>
      <c r="K101" s="65"/>
    </row>
    <row r="102" spans="1:11" ht="15.75" customHeight="1">
      <c r="A102" s="35" t="s">
        <v>43</v>
      </c>
      <c r="B102" s="36" t="s">
        <v>11</v>
      </c>
      <c r="C102" s="58">
        <f>C24*C64*12/1000</f>
        <v>0</v>
      </c>
      <c r="D102" s="58">
        <f>D24*D64*3/1000</f>
        <v>0</v>
      </c>
      <c r="E102" s="58">
        <f>E24*E64*12/1000</f>
        <v>0</v>
      </c>
      <c r="F102" s="58">
        <f>F24*F64*3/1000</f>
        <v>0</v>
      </c>
      <c r="G102" s="58">
        <f>G24*G64*12/1000</f>
        <v>0</v>
      </c>
      <c r="H102" s="58">
        <f>H24*H64*12/1000</f>
        <v>0</v>
      </c>
      <c r="I102" s="58">
        <f>I24*I64*12/1000</f>
        <v>0</v>
      </c>
      <c r="J102" s="58">
        <f>J24*J64*12/1000</f>
        <v>0</v>
      </c>
      <c r="K102" s="65"/>
    </row>
    <row r="103" spans="1:11" ht="12.75">
      <c r="A103" s="35" t="s">
        <v>44</v>
      </c>
      <c r="B103" s="36" t="s">
        <v>11</v>
      </c>
      <c r="C103" s="58">
        <f>C25*C66*12/1000</f>
        <v>0</v>
      </c>
      <c r="D103" s="58">
        <f>D25*D66*3/1000</f>
        <v>0</v>
      </c>
      <c r="E103" s="58">
        <f>E25*E66*12/1000</f>
        <v>0</v>
      </c>
      <c r="F103" s="58">
        <f>F25*F66*3/1000</f>
        <v>0</v>
      </c>
      <c r="G103" s="58">
        <f>G25*G66*12/1000</f>
        <v>0</v>
      </c>
      <c r="H103" s="58">
        <f>H25*H66*12/1000</f>
        <v>0</v>
      </c>
      <c r="I103" s="58">
        <f>I25*I66*12/1000</f>
        <v>0</v>
      </c>
      <c r="J103" s="58">
        <f>J25*J66*12/1000</f>
        <v>0</v>
      </c>
      <c r="K103" s="65"/>
    </row>
    <row r="104" spans="1:11" ht="17.25" customHeight="1">
      <c r="A104" s="35" t="s">
        <v>45</v>
      </c>
      <c r="B104" s="36" t="s">
        <v>11</v>
      </c>
      <c r="C104" s="58">
        <f>C26*C68*12/1000</f>
        <v>1553.4</v>
      </c>
      <c r="D104" s="58">
        <f>D26*D68*3/1000</f>
        <v>305.27580000000006</v>
      </c>
      <c r="E104" s="58">
        <f>E26*E68*12/1000</f>
        <v>1845.594</v>
      </c>
      <c r="F104" s="58">
        <f>F26*F68*3/1000</f>
        <v>348.01439999999997</v>
      </c>
      <c r="G104" s="58">
        <f>G26*G68*12/1000</f>
        <v>1919.9712000000002</v>
      </c>
      <c r="H104" s="58">
        <f>H26*H68*12/1000</f>
        <v>2003.106</v>
      </c>
      <c r="I104" s="58">
        <f>I26*I68*12/1000</f>
        <v>2105.2644</v>
      </c>
      <c r="J104" s="58">
        <f>J26*J68*12/1000</f>
        <v>2214.738</v>
      </c>
      <c r="K104" s="65"/>
    </row>
    <row r="105" spans="1:11" ht="24">
      <c r="A105" s="35" t="s">
        <v>46</v>
      </c>
      <c r="B105" s="36" t="s">
        <v>11</v>
      </c>
      <c r="C105" s="58">
        <f>C27*C70*12/1000</f>
        <v>0</v>
      </c>
      <c r="D105" s="58">
        <f>D27*D70*3/1000</f>
        <v>0</v>
      </c>
      <c r="E105" s="58">
        <f>E27*E70*12/1000</f>
        <v>0</v>
      </c>
      <c r="F105" s="58">
        <f>F27*F70*3/1000</f>
        <v>0</v>
      </c>
      <c r="G105" s="58">
        <f>G27*G70*12/1000</f>
        <v>0</v>
      </c>
      <c r="H105" s="58">
        <f>H27*H70*12/1000</f>
        <v>0</v>
      </c>
      <c r="I105" s="58">
        <f>I27*I70*12/1000</f>
        <v>0</v>
      </c>
      <c r="J105" s="58">
        <f>J27*J70*12/1000</f>
        <v>0</v>
      </c>
      <c r="K105" s="65"/>
    </row>
    <row r="106" spans="1:11" ht="48">
      <c r="A106" s="35" t="s">
        <v>47</v>
      </c>
      <c r="B106" s="36" t="s">
        <v>11</v>
      </c>
      <c r="C106" s="197">
        <f>C28*C72*12/1000</f>
        <v>5042.331</v>
      </c>
      <c r="D106" s="58">
        <f>D28*D72*3/1000</f>
        <v>1119.42525</v>
      </c>
      <c r="E106" s="58">
        <f>E28*E72*12/1000</f>
        <v>5990.793000000001</v>
      </c>
      <c r="F106" s="58">
        <f>F28*F72*3/1000</f>
        <v>1276.1444999999999</v>
      </c>
      <c r="G106" s="58">
        <f>G28*G72*12/1000</f>
        <v>6232.221</v>
      </c>
      <c r="H106" s="58">
        <f>H28*H72*12/1000</f>
        <v>6502.077</v>
      </c>
      <c r="I106" s="58">
        <f>I28*I72*12/1000</f>
        <v>6833.682</v>
      </c>
      <c r="J106" s="58">
        <f>J28*J72*12/1000</f>
        <v>7189.032</v>
      </c>
      <c r="K106" s="65"/>
    </row>
    <row r="107" spans="1:11" ht="12.75">
      <c r="A107" s="35" t="s">
        <v>48</v>
      </c>
      <c r="B107" s="36" t="s">
        <v>11</v>
      </c>
      <c r="C107" s="58">
        <f>C29*C74*12/1000</f>
        <v>17848.3104</v>
      </c>
      <c r="D107" s="58">
        <f>D29*D74*3/1000</f>
        <v>4272.60168</v>
      </c>
      <c r="E107" s="58">
        <f>E29*E74*12/1000</f>
        <v>21205.5774</v>
      </c>
      <c r="F107" s="58">
        <f>F29*F74*3/1000</f>
        <v>4610.89209</v>
      </c>
      <c r="G107" s="58">
        <f>G29*G74*12/1000</f>
        <v>22060.16292</v>
      </c>
      <c r="H107" s="58">
        <f>H29*H74*12/1000</f>
        <v>23015.3646</v>
      </c>
      <c r="I107" s="58">
        <f>I29*I74*12/1000</f>
        <v>24189.15384</v>
      </c>
      <c r="J107" s="58">
        <f>J29*J74*12/1000</f>
        <v>25446.99552</v>
      </c>
      <c r="K107" s="65"/>
    </row>
    <row r="108" spans="1:11" ht="36">
      <c r="A108" s="35" t="s">
        <v>49</v>
      </c>
      <c r="B108" s="36" t="s">
        <v>11</v>
      </c>
      <c r="C108" s="58">
        <f>C30*C76*12/1000</f>
        <v>22298.34948</v>
      </c>
      <c r="D108" s="58">
        <f>D30*D76*3/1000</f>
        <v>5105.51514</v>
      </c>
      <c r="E108" s="58">
        <f>E30*E76*12/1000</f>
        <v>26492.669280000002</v>
      </c>
      <c r="F108" s="58">
        <f>F30*F76*3/1000</f>
        <v>5820.287550000001</v>
      </c>
      <c r="G108" s="58">
        <f>G30*G76*12/1000</f>
        <v>27560.324879999996</v>
      </c>
      <c r="H108" s="58">
        <f>H30*H76*12/1000</f>
        <v>28753.680120000005</v>
      </c>
      <c r="I108" s="58">
        <f>I30*I76*12/1000</f>
        <v>30220.113</v>
      </c>
      <c r="J108" s="58">
        <f>J30*J76*12/1000</f>
        <v>31791.554519999998</v>
      </c>
      <c r="K108" s="65"/>
    </row>
    <row r="109" spans="1:11" ht="36">
      <c r="A109" s="35" t="s">
        <v>50</v>
      </c>
      <c r="B109" s="36" t="s">
        <v>11</v>
      </c>
      <c r="C109" s="58">
        <f>C31*C78*12/1000</f>
        <v>899.9136000000001</v>
      </c>
      <c r="D109" s="58">
        <f>D31*D78*3/1000</f>
        <v>205.54536</v>
      </c>
      <c r="E109" s="58">
        <f>E31*E78*12/1000</f>
        <v>1069.18752</v>
      </c>
      <c r="F109" s="58">
        <f>F31*F78*3/1000</f>
        <v>234.3216</v>
      </c>
      <c r="G109" s="58">
        <f>G31*G78*12/1000</f>
        <v>1112.2752000000003</v>
      </c>
      <c r="H109" s="58">
        <f>H31*H78*12/1000</f>
        <v>1160.43648</v>
      </c>
      <c r="I109" s="58">
        <f>I31*I78*12/1000</f>
        <v>1219.6185600000001</v>
      </c>
      <c r="J109" s="58">
        <f>J31*J78*12/1000</f>
        <v>1283.03904</v>
      </c>
      <c r="K109" s="65"/>
    </row>
    <row r="110" spans="1:11" ht="12.75">
      <c r="A110" s="38"/>
      <c r="B110" s="36"/>
      <c r="C110" s="59"/>
      <c r="D110" s="199"/>
      <c r="E110" s="199"/>
      <c r="F110" s="199"/>
      <c r="G110" s="59"/>
      <c r="H110" s="59"/>
      <c r="I110" s="59"/>
      <c r="J110" s="59"/>
      <c r="K110" s="65"/>
    </row>
    <row r="111" spans="1:11" ht="54.75" customHeight="1">
      <c r="A111" s="39" t="s">
        <v>57</v>
      </c>
      <c r="B111" s="36" t="s">
        <v>11</v>
      </c>
      <c r="C111" s="199">
        <f>C33*C81*12/1000</f>
        <v>24482.671200000004</v>
      </c>
      <c r="D111" s="199">
        <f>D33*D81*3/1000</f>
        <v>5896.538699999999</v>
      </c>
      <c r="E111" s="199">
        <f>E33*E81*12/1000</f>
        <v>29087.869200000005</v>
      </c>
      <c r="F111" s="199">
        <f>F33*F81*3/1000</f>
        <v>6722.055600000001</v>
      </c>
      <c r="G111" s="199">
        <f>G33*G81*12/1000</f>
        <v>30260.1</v>
      </c>
      <c r="H111" s="199">
        <f>H33*H81*12/1000</f>
        <v>31570.359599999996</v>
      </c>
      <c r="I111" s="199">
        <f>I33*I81*12/1000</f>
        <v>33180.4512</v>
      </c>
      <c r="J111" s="199">
        <f>J33*J81*12/1000</f>
        <v>34905.84240000001</v>
      </c>
      <c r="K111" s="65"/>
    </row>
    <row r="112" spans="1:11" ht="13.5" customHeight="1">
      <c r="A112" s="39"/>
      <c r="B112" s="36"/>
      <c r="C112" s="59"/>
      <c r="D112" s="199"/>
      <c r="E112" s="199"/>
      <c r="F112" s="199"/>
      <c r="G112" s="59"/>
      <c r="H112" s="59"/>
      <c r="I112" s="59"/>
      <c r="J112" s="59"/>
      <c r="K112" s="65"/>
    </row>
    <row r="113" spans="1:11" ht="38.25">
      <c r="A113" s="39" t="s">
        <v>54</v>
      </c>
      <c r="B113" s="36" t="s">
        <v>11</v>
      </c>
      <c r="C113" s="199">
        <f>C35*C84*12/1000</f>
        <v>2449.7844</v>
      </c>
      <c r="D113" s="199">
        <f>D35*D84*3/1000</f>
        <v>654.8388</v>
      </c>
      <c r="E113" s="199">
        <f>E35*E84*12/1000</f>
        <v>2910.58824</v>
      </c>
      <c r="F113" s="199">
        <f>F35*F84*3/1000</f>
        <v>765.6684</v>
      </c>
      <c r="G113" s="199">
        <f>G35*G84*12/1000</f>
        <v>3027.88416</v>
      </c>
      <c r="H113" s="199">
        <f>H35*H84*12/1000</f>
        <v>2488.28688</v>
      </c>
      <c r="I113" s="199">
        <f>I35*I84*12/1000</f>
        <v>2615.18976</v>
      </c>
      <c r="J113" s="199">
        <f>J35*J84*12/1000</f>
        <v>2751.17904</v>
      </c>
      <c r="K113" s="65"/>
    </row>
    <row r="114" spans="1:11" ht="12.75">
      <c r="A114" s="45"/>
      <c r="B114" s="46"/>
      <c r="C114" s="62"/>
      <c r="D114" s="62"/>
      <c r="E114" s="62"/>
      <c r="F114" s="62"/>
      <c r="G114" s="62"/>
      <c r="H114" s="62"/>
      <c r="I114" s="62"/>
      <c r="J114" s="62"/>
      <c r="K114" s="65"/>
    </row>
    <row r="115" spans="1:11" ht="12.75">
      <c r="A115" s="46" t="s">
        <v>23</v>
      </c>
      <c r="B115" s="46"/>
      <c r="C115" s="62"/>
      <c r="D115" s="62"/>
      <c r="E115" s="62"/>
      <c r="F115" s="62"/>
      <c r="G115" s="62"/>
      <c r="H115" s="62"/>
      <c r="I115" s="62"/>
      <c r="J115" s="62"/>
      <c r="K115" s="65"/>
    </row>
    <row r="116" spans="1:11" ht="12.75">
      <c r="A116" s="47"/>
      <c r="B116" s="46"/>
      <c r="C116" s="62"/>
      <c r="D116" s="62"/>
      <c r="E116" s="62"/>
      <c r="F116" s="62"/>
      <c r="G116" s="62"/>
      <c r="H116" s="62"/>
      <c r="I116" s="62"/>
      <c r="J116" s="62"/>
      <c r="K116" s="65"/>
    </row>
    <row r="117" spans="1:11" ht="12.75">
      <c r="A117" s="47"/>
      <c r="B117" s="46"/>
      <c r="C117" s="62"/>
      <c r="D117" s="62"/>
      <c r="E117" s="62"/>
      <c r="F117" s="62"/>
      <c r="G117" s="62"/>
      <c r="H117" s="62"/>
      <c r="I117" s="62"/>
      <c r="J117" s="62"/>
      <c r="K117" s="65"/>
    </row>
    <row r="118" spans="1:11" ht="27" customHeight="1" hidden="1">
      <c r="A118" s="272"/>
      <c r="B118" s="272"/>
      <c r="C118" s="272"/>
      <c r="D118" s="272"/>
      <c r="E118" s="272"/>
      <c r="F118" s="272"/>
      <c r="G118" s="272"/>
      <c r="H118" s="272"/>
      <c r="I118" s="272"/>
      <c r="J118" s="62"/>
      <c r="K118" s="65"/>
    </row>
    <row r="119" spans="1:11" ht="12.75" customHeight="1" hidden="1">
      <c r="A119" s="272"/>
      <c r="B119" s="272"/>
      <c r="C119" s="272"/>
      <c r="D119" s="272"/>
      <c r="E119" s="272"/>
      <c r="F119" s="272"/>
      <c r="G119" s="272"/>
      <c r="H119" s="272"/>
      <c r="I119" s="272"/>
      <c r="J119" s="62"/>
      <c r="K119" s="65"/>
    </row>
    <row r="120" spans="1:11" ht="12.75">
      <c r="A120" s="47"/>
      <c r="B120" s="46"/>
      <c r="C120" s="28"/>
      <c r="D120" s="62"/>
      <c r="E120" s="62"/>
      <c r="F120" s="62"/>
      <c r="G120" s="62"/>
      <c r="H120" s="62"/>
      <c r="I120" s="62"/>
      <c r="J120" s="62"/>
      <c r="K120" s="65"/>
    </row>
    <row r="121" spans="1:11" ht="42" customHeight="1">
      <c r="A121" s="47"/>
      <c r="B121" s="46"/>
      <c r="C121" s="28"/>
      <c r="D121" s="62"/>
      <c r="E121" s="62"/>
      <c r="F121" s="62"/>
      <c r="G121" s="62"/>
      <c r="H121" s="62"/>
      <c r="I121" s="62"/>
      <c r="J121" s="62"/>
      <c r="K121" s="65"/>
    </row>
    <row r="122" spans="1:11" ht="12.75">
      <c r="A122" s="64"/>
      <c r="B122" s="64"/>
      <c r="C122" s="62"/>
      <c r="D122" s="62"/>
      <c r="E122" s="62"/>
      <c r="F122" s="62"/>
      <c r="G122" s="62"/>
      <c r="H122" s="62"/>
      <c r="I122" s="62"/>
      <c r="J122" s="62"/>
      <c r="K122" s="65"/>
    </row>
    <row r="123" spans="1:11" ht="12.75">
      <c r="A123" s="66"/>
      <c r="B123" s="66"/>
      <c r="C123" s="67"/>
      <c r="D123" s="67"/>
      <c r="E123" s="67"/>
      <c r="F123" s="67"/>
      <c r="G123" s="67"/>
      <c r="H123" s="67"/>
      <c r="I123" s="68"/>
      <c r="J123" s="67"/>
      <c r="K123" s="65"/>
    </row>
    <row r="124" spans="1:11" ht="12.75">
      <c r="A124" s="69"/>
      <c r="B124" s="66"/>
      <c r="C124" s="67"/>
      <c r="D124" s="67"/>
      <c r="E124" s="67"/>
      <c r="F124" s="67"/>
      <c r="G124" s="70"/>
      <c r="H124" s="70"/>
      <c r="I124" s="68" t="s">
        <v>59</v>
      </c>
      <c r="J124" s="67"/>
      <c r="K124" s="66"/>
    </row>
    <row r="125" spans="1:11" ht="15">
      <c r="A125" s="69"/>
      <c r="B125" s="71" t="s">
        <v>20</v>
      </c>
      <c r="C125" s="67"/>
      <c r="D125" s="72"/>
      <c r="E125" s="73"/>
      <c r="F125" s="73"/>
      <c r="G125" s="74"/>
      <c r="H125" s="74"/>
      <c r="I125" s="74"/>
      <c r="J125" s="73"/>
      <c r="K125" s="66"/>
    </row>
    <row r="126" spans="1:11" ht="13.5" thickBot="1">
      <c r="A126" s="75"/>
      <c r="B126" s="76"/>
      <c r="C126" s="73"/>
      <c r="D126" s="73"/>
      <c r="E126" s="73"/>
      <c r="F126" s="73"/>
      <c r="G126" s="74"/>
      <c r="H126" s="74"/>
      <c r="I126" s="74"/>
      <c r="J126" s="73"/>
      <c r="K126" s="66"/>
    </row>
    <row r="127" spans="1:11" ht="13.5" thickBot="1">
      <c r="A127" s="77"/>
      <c r="B127" s="78" t="s">
        <v>14</v>
      </c>
      <c r="C127" s="79" t="s">
        <v>0</v>
      </c>
      <c r="D127" s="79" t="s">
        <v>0</v>
      </c>
      <c r="E127" s="79" t="s">
        <v>0</v>
      </c>
      <c r="F127" s="79" t="s">
        <v>0</v>
      </c>
      <c r="G127" s="79" t="s">
        <v>1</v>
      </c>
      <c r="H127" s="80"/>
      <c r="I127" s="81" t="s">
        <v>5</v>
      </c>
      <c r="J127" s="82"/>
      <c r="K127" s="66"/>
    </row>
    <row r="128" spans="1:11" ht="12.75">
      <c r="A128" s="83" t="s">
        <v>2</v>
      </c>
      <c r="B128" s="84" t="s">
        <v>12</v>
      </c>
      <c r="C128" s="84" t="s">
        <v>482</v>
      </c>
      <c r="D128" s="85" t="s">
        <v>62</v>
      </c>
      <c r="E128" s="84" t="s">
        <v>483</v>
      </c>
      <c r="F128" s="85" t="s">
        <v>62</v>
      </c>
      <c r="G128" s="84" t="s">
        <v>484</v>
      </c>
      <c r="H128" s="84" t="s">
        <v>493</v>
      </c>
      <c r="I128" s="84" t="s">
        <v>527</v>
      </c>
      <c r="J128" s="84" t="s">
        <v>530</v>
      </c>
      <c r="K128" s="65"/>
    </row>
    <row r="129" spans="1:11" ht="13.5" thickBot="1">
      <c r="A129" s="86"/>
      <c r="B129" s="87" t="s">
        <v>13</v>
      </c>
      <c r="C129" s="88" t="s">
        <v>17</v>
      </c>
      <c r="D129" s="88" t="s">
        <v>483</v>
      </c>
      <c r="E129" s="88" t="s">
        <v>17</v>
      </c>
      <c r="F129" s="88" t="s">
        <v>484</v>
      </c>
      <c r="G129" s="89"/>
      <c r="H129" s="90"/>
      <c r="I129" s="91"/>
      <c r="J129" s="92"/>
      <c r="K129" s="65"/>
    </row>
    <row r="130" spans="1:11" ht="12.75">
      <c r="A130" s="93"/>
      <c r="B130" s="94"/>
      <c r="C130" s="95"/>
      <c r="D130" s="95"/>
      <c r="E130" s="95"/>
      <c r="F130" s="95"/>
      <c r="G130" s="96"/>
      <c r="H130" s="96"/>
      <c r="I130" s="96"/>
      <c r="J130" s="95"/>
      <c r="K130" s="65"/>
    </row>
    <row r="131" spans="1:11" ht="25.5">
      <c r="A131" s="83" t="s">
        <v>21</v>
      </c>
      <c r="B131" s="84"/>
      <c r="C131" s="97"/>
      <c r="D131" s="253"/>
      <c r="E131" s="97"/>
      <c r="F131" s="97"/>
      <c r="G131" s="98"/>
      <c r="H131" s="98"/>
      <c r="I131" s="98"/>
      <c r="J131" s="97"/>
      <c r="K131" s="65"/>
    </row>
    <row r="132" spans="1:11" ht="21" customHeight="1" thickBot="1">
      <c r="A132" s="86" t="s">
        <v>24</v>
      </c>
      <c r="B132" s="99" t="s">
        <v>18</v>
      </c>
      <c r="C132" s="100">
        <f aca="true" t="shared" si="2" ref="C132:J132">C133+C134+C135+C136+C137</f>
        <v>116</v>
      </c>
      <c r="D132" s="254">
        <f t="shared" si="2"/>
        <v>86</v>
      </c>
      <c r="E132" s="100">
        <f t="shared" si="2"/>
        <v>132</v>
      </c>
      <c r="F132" s="100">
        <f t="shared" si="2"/>
        <v>100</v>
      </c>
      <c r="G132" s="100">
        <f t="shared" si="2"/>
        <v>125</v>
      </c>
      <c r="H132" s="100">
        <f t="shared" si="2"/>
        <v>127</v>
      </c>
      <c r="I132" s="100">
        <f t="shared" si="2"/>
        <v>130</v>
      </c>
      <c r="J132" s="100">
        <f t="shared" si="2"/>
        <v>131</v>
      </c>
      <c r="K132" s="65"/>
    </row>
    <row r="133" spans="1:11" ht="13.5" hidden="1" thickBot="1">
      <c r="A133" s="101"/>
      <c r="B133" s="102"/>
      <c r="C133" s="103"/>
      <c r="D133" s="104"/>
      <c r="E133" s="103"/>
      <c r="F133" s="104"/>
      <c r="G133" s="103"/>
      <c r="H133" s="104"/>
      <c r="I133" s="103"/>
      <c r="J133" s="104"/>
      <c r="K133" s="65"/>
    </row>
    <row r="134" spans="1:11" ht="13.5" hidden="1" thickBot="1">
      <c r="A134" s="105"/>
      <c r="B134" s="99"/>
      <c r="C134" s="103"/>
      <c r="D134" s="104"/>
      <c r="E134" s="103"/>
      <c r="F134" s="104"/>
      <c r="G134" s="103"/>
      <c r="H134" s="104"/>
      <c r="I134" s="103"/>
      <c r="J134" s="104"/>
      <c r="K134" s="65"/>
    </row>
    <row r="135" spans="1:11" ht="13.5" thickBot="1">
      <c r="A135" s="105" t="s">
        <v>524</v>
      </c>
      <c r="B135" s="99" t="s">
        <v>18</v>
      </c>
      <c r="C135" s="103">
        <v>116</v>
      </c>
      <c r="D135" s="104">
        <v>86</v>
      </c>
      <c r="E135" s="103">
        <v>132</v>
      </c>
      <c r="F135" s="104">
        <v>100</v>
      </c>
      <c r="G135" s="103">
        <v>125</v>
      </c>
      <c r="H135" s="104">
        <v>127</v>
      </c>
      <c r="I135" s="103">
        <v>130</v>
      </c>
      <c r="J135" s="104">
        <v>131</v>
      </c>
      <c r="K135" s="65"/>
    </row>
    <row r="136" spans="1:11" ht="13.5" hidden="1" thickBot="1">
      <c r="A136" s="105"/>
      <c r="B136" s="99"/>
      <c r="C136" s="103"/>
      <c r="D136" s="104"/>
      <c r="E136" s="103"/>
      <c r="F136" s="104"/>
      <c r="G136" s="103"/>
      <c r="H136" s="104"/>
      <c r="I136" s="103"/>
      <c r="J136" s="104"/>
      <c r="K136" s="65"/>
    </row>
    <row r="137" spans="1:11" ht="13.5" hidden="1" thickBot="1">
      <c r="A137" s="106"/>
      <c r="B137" s="99"/>
      <c r="C137" s="103"/>
      <c r="D137" s="104"/>
      <c r="E137" s="103"/>
      <c r="F137" s="104"/>
      <c r="G137" s="103"/>
      <c r="H137" s="104"/>
      <c r="I137" s="103"/>
      <c r="J137" s="104"/>
      <c r="K137" s="65"/>
    </row>
    <row r="138" spans="1:11" ht="36" customHeight="1" thickBot="1">
      <c r="A138" s="107" t="s">
        <v>61</v>
      </c>
      <c r="B138" s="108" t="s">
        <v>10</v>
      </c>
      <c r="C138" s="109"/>
      <c r="D138" s="255"/>
      <c r="E138" s="109"/>
      <c r="F138" s="110"/>
      <c r="G138" s="109"/>
      <c r="H138" s="110"/>
      <c r="I138" s="109"/>
      <c r="J138" s="111"/>
      <c r="K138" s="65"/>
    </row>
    <row r="139" spans="1:11" ht="24.75" thickBot="1">
      <c r="A139" s="112" t="s">
        <v>26</v>
      </c>
      <c r="B139" s="113"/>
      <c r="C139" s="114">
        <f>C153/12/C132*1000</f>
        <v>14943</v>
      </c>
      <c r="D139" s="256">
        <f>D153/3/D132*1000</f>
        <v>10879.000000000002</v>
      </c>
      <c r="E139" s="114">
        <f>E153/12/E132*1000</f>
        <v>17160</v>
      </c>
      <c r="F139" s="115">
        <f>F153/3/F132*1000</f>
        <v>28842.999999999996</v>
      </c>
      <c r="G139" s="114">
        <f>G153/12/G132*1000</f>
        <v>19470</v>
      </c>
      <c r="H139" s="115">
        <f>H153/12/H132*1000</f>
        <v>19357</v>
      </c>
      <c r="I139" s="114">
        <f>I153/12/I132*1000</f>
        <v>19936</v>
      </c>
      <c r="J139" s="116">
        <f>J153/12/J132*1000</f>
        <v>20991.999999999996</v>
      </c>
      <c r="K139" s="65"/>
    </row>
    <row r="140" spans="1:11" ht="13.5" thickBot="1">
      <c r="A140" s="117" t="s">
        <v>22</v>
      </c>
      <c r="B140" s="108" t="s">
        <v>15</v>
      </c>
      <c r="C140" s="118"/>
      <c r="D140" s="257"/>
      <c r="E140" s="119"/>
      <c r="F140" s="120"/>
      <c r="G140" s="119"/>
      <c r="H140" s="120"/>
      <c r="I140" s="119"/>
      <c r="J140" s="121"/>
      <c r="K140" s="65"/>
    </row>
    <row r="141" spans="1:11" ht="12.75" hidden="1">
      <c r="A141" s="122"/>
      <c r="B141" s="123"/>
      <c r="C141" s="258"/>
      <c r="D141" s="259"/>
      <c r="E141" s="258"/>
      <c r="F141" s="259"/>
      <c r="G141" s="258"/>
      <c r="H141" s="259"/>
      <c r="I141" s="258"/>
      <c r="J141" s="260"/>
      <c r="K141" s="65"/>
    </row>
    <row r="142" spans="1:11" ht="30" customHeight="1" hidden="1" thickBot="1">
      <c r="A142" s="124"/>
      <c r="B142" s="125" t="s">
        <v>15</v>
      </c>
      <c r="C142" s="126"/>
      <c r="D142" s="127">
        <v>88.42972204286016</v>
      </c>
      <c r="E142" s="126" t="e">
        <f>E141/C141*100</f>
        <v>#DIV/0!</v>
      </c>
      <c r="F142" s="127" t="e">
        <f>F141/D141*100</f>
        <v>#DIV/0!</v>
      </c>
      <c r="G142" s="126" t="e">
        <f>G141/E141*100</f>
        <v>#DIV/0!</v>
      </c>
      <c r="H142" s="127" t="e">
        <f>H141/G141*100</f>
        <v>#DIV/0!</v>
      </c>
      <c r="I142" s="126" t="e">
        <f>I141/H141*100</f>
        <v>#DIV/0!</v>
      </c>
      <c r="J142" s="128" t="e">
        <f>J141/I141*100</f>
        <v>#DIV/0!</v>
      </c>
      <c r="K142" s="65"/>
    </row>
    <row r="143" spans="1:11" ht="12.75" hidden="1">
      <c r="A143" s="122"/>
      <c r="B143" s="123"/>
      <c r="C143" s="118"/>
      <c r="D143" s="129"/>
      <c r="E143" s="118"/>
      <c r="F143" s="129"/>
      <c r="G143" s="118"/>
      <c r="H143" s="129"/>
      <c r="I143" s="118"/>
      <c r="J143" s="130"/>
      <c r="K143" s="65"/>
    </row>
    <row r="144" spans="1:11" ht="36" customHeight="1" hidden="1" thickBot="1">
      <c r="A144" s="124"/>
      <c r="B144" s="125" t="s">
        <v>15</v>
      </c>
      <c r="C144" s="126"/>
      <c r="D144" s="127">
        <v>132.3896694806718</v>
      </c>
      <c r="E144" s="126">
        <v>8249.3</v>
      </c>
      <c r="F144" s="127" t="e">
        <f>F143/D143*100</f>
        <v>#DIV/0!</v>
      </c>
      <c r="G144" s="126" t="e">
        <f>G143/E143*100</f>
        <v>#DIV/0!</v>
      </c>
      <c r="H144" s="127" t="e">
        <f>H143/G143*100</f>
        <v>#DIV/0!</v>
      </c>
      <c r="I144" s="126" t="e">
        <f>I143/H143*100</f>
        <v>#DIV/0!</v>
      </c>
      <c r="J144" s="128" t="e">
        <f>J143/I143*100</f>
        <v>#DIV/0!</v>
      </c>
      <c r="K144" s="65"/>
    </row>
    <row r="145" spans="1:11" ht="12.75">
      <c r="A145" s="122" t="s">
        <v>524</v>
      </c>
      <c r="B145" s="123" t="s">
        <v>10</v>
      </c>
      <c r="C145" s="118">
        <v>14943</v>
      </c>
      <c r="D145" s="129">
        <v>10879</v>
      </c>
      <c r="E145" s="118">
        <v>17160</v>
      </c>
      <c r="F145" s="129">
        <v>28843</v>
      </c>
      <c r="G145" s="118">
        <v>19470</v>
      </c>
      <c r="H145" s="129">
        <v>19357</v>
      </c>
      <c r="I145" s="118">
        <v>19936</v>
      </c>
      <c r="J145" s="130">
        <v>20992</v>
      </c>
      <c r="K145" s="65"/>
    </row>
    <row r="146" spans="1:11" ht="33" customHeight="1" thickBot="1">
      <c r="A146" s="124" t="s">
        <v>22</v>
      </c>
      <c r="B146" s="125" t="s">
        <v>15</v>
      </c>
      <c r="C146" s="126"/>
      <c r="D146" s="127">
        <v>145.72289103419035</v>
      </c>
      <c r="E146" s="126">
        <f>E145/C145*100</f>
        <v>114.83637823730174</v>
      </c>
      <c r="F146" s="127">
        <f>F145/D145*100</f>
        <v>265.12547109109295</v>
      </c>
      <c r="G146" s="126">
        <f>G145/E145*100</f>
        <v>113.46153846153845</v>
      </c>
      <c r="H146" s="127">
        <f>H145/G145*100</f>
        <v>99.4196199280945</v>
      </c>
      <c r="I146" s="126">
        <f>I145/H145*100</f>
        <v>102.99116598646485</v>
      </c>
      <c r="J146" s="128">
        <f>J145/I145*100</f>
        <v>105.29695024077046</v>
      </c>
      <c r="K146" s="65"/>
    </row>
    <row r="147" spans="1:11" ht="12.75" hidden="1">
      <c r="A147" s="122"/>
      <c r="B147" s="123"/>
      <c r="C147" s="118"/>
      <c r="D147" s="129"/>
      <c r="E147" s="118"/>
      <c r="F147" s="129"/>
      <c r="G147" s="118"/>
      <c r="H147" s="129"/>
      <c r="I147" s="118"/>
      <c r="J147" s="130"/>
      <c r="K147" s="65"/>
    </row>
    <row r="148" spans="1:11" ht="13.5" hidden="1" thickBot="1">
      <c r="A148" s="124"/>
      <c r="B148" s="125"/>
      <c r="C148" s="126"/>
      <c r="D148" s="127"/>
      <c r="E148" s="126" t="e">
        <f>E147/C147*100</f>
        <v>#DIV/0!</v>
      </c>
      <c r="F148" s="127" t="e">
        <f>F147/D147*100</f>
        <v>#DIV/0!</v>
      </c>
      <c r="G148" s="126" t="e">
        <f>G147/E147*100</f>
        <v>#DIV/0!</v>
      </c>
      <c r="H148" s="127" t="e">
        <f>H147/G147*100</f>
        <v>#DIV/0!</v>
      </c>
      <c r="I148" s="126" t="e">
        <f>I147/H147*100</f>
        <v>#DIV/0!</v>
      </c>
      <c r="J148" s="128" t="e">
        <f>J147/I147*100</f>
        <v>#DIV/0!</v>
      </c>
      <c r="K148" s="65"/>
    </row>
    <row r="149" spans="1:11" ht="12.75" hidden="1">
      <c r="A149" s="131"/>
      <c r="B149" s="123"/>
      <c r="C149" s="118"/>
      <c r="D149" s="129"/>
      <c r="E149" s="118"/>
      <c r="F149" s="129"/>
      <c r="G149" s="118"/>
      <c r="H149" s="129"/>
      <c r="I149" s="118"/>
      <c r="J149" s="130"/>
      <c r="K149" s="65"/>
    </row>
    <row r="150" spans="1:11" ht="29.25" customHeight="1" hidden="1" thickBot="1">
      <c r="A150" s="124"/>
      <c r="B150" s="125"/>
      <c r="C150" s="126"/>
      <c r="D150" s="127"/>
      <c r="E150" s="126" t="e">
        <f>E149/C149*100</f>
        <v>#DIV/0!</v>
      </c>
      <c r="F150" s="127" t="e">
        <f>F149/D149*100</f>
        <v>#DIV/0!</v>
      </c>
      <c r="G150" s="126" t="e">
        <f>G149/E149*100</f>
        <v>#DIV/0!</v>
      </c>
      <c r="H150" s="127" t="e">
        <f>H149/G149*100</f>
        <v>#DIV/0!</v>
      </c>
      <c r="I150" s="126" t="e">
        <f>I149/H149*100</f>
        <v>#DIV/0!</v>
      </c>
      <c r="J150" s="128" t="e">
        <f>J149/I149*100</f>
        <v>#DIV/0!</v>
      </c>
      <c r="K150" s="65"/>
    </row>
    <row r="151" spans="1:11" ht="31.5" customHeight="1" thickBot="1">
      <c r="A151" s="86" t="s">
        <v>25</v>
      </c>
      <c r="B151" s="132" t="s">
        <v>11</v>
      </c>
      <c r="C151" s="100">
        <v>18601.79</v>
      </c>
      <c r="D151" s="261">
        <v>2278.23</v>
      </c>
      <c r="E151" s="269">
        <v>20800.66</v>
      </c>
      <c r="F151" s="270">
        <v>2806.78</v>
      </c>
      <c r="G151" s="269">
        <v>24630</v>
      </c>
      <c r="H151" s="270">
        <v>25099.38</v>
      </c>
      <c r="I151" s="269">
        <v>26294.4</v>
      </c>
      <c r="J151" s="271">
        <v>27995.52</v>
      </c>
      <c r="K151" s="65"/>
    </row>
    <row r="152" spans="1:11" ht="24.75" thickBot="1">
      <c r="A152" s="134" t="s">
        <v>525</v>
      </c>
      <c r="B152" s="135"/>
      <c r="C152" s="97"/>
      <c r="D152" s="67"/>
      <c r="E152" s="97"/>
      <c r="F152" s="67"/>
      <c r="G152" s="98"/>
      <c r="H152" s="70"/>
      <c r="I152" s="98"/>
      <c r="J152" s="136"/>
      <c r="K152" s="65"/>
    </row>
    <row r="153" spans="1:11" ht="18.75" customHeight="1" thickBot="1">
      <c r="A153" s="137" t="s">
        <v>526</v>
      </c>
      <c r="B153" s="123" t="s">
        <v>11</v>
      </c>
      <c r="C153" s="138">
        <f>C154+C155+C156+C157+C158</f>
        <v>20800.656</v>
      </c>
      <c r="D153" s="262">
        <f>D154++D155+D156+D157+D158</f>
        <v>2806.782</v>
      </c>
      <c r="E153" s="138">
        <f aca="true" t="shared" si="3" ref="E153:J153">E154+E155+E156+E157+E158</f>
        <v>27181.44</v>
      </c>
      <c r="F153" s="139">
        <f t="shared" si="3"/>
        <v>8652.9</v>
      </c>
      <c r="G153" s="138">
        <f t="shared" si="3"/>
        <v>29205</v>
      </c>
      <c r="H153" s="139">
        <f t="shared" si="3"/>
        <v>29500.068</v>
      </c>
      <c r="I153" s="138">
        <f t="shared" si="3"/>
        <v>31100.16</v>
      </c>
      <c r="J153" s="140">
        <f t="shared" si="3"/>
        <v>32999.424</v>
      </c>
      <c r="K153" s="65"/>
    </row>
    <row r="154" spans="1:11" ht="13.5" hidden="1" thickBot="1">
      <c r="A154" s="141"/>
      <c r="B154" s="142"/>
      <c r="C154" s="143"/>
      <c r="D154" s="263"/>
      <c r="E154" s="143"/>
      <c r="F154" s="144"/>
      <c r="G154" s="145"/>
      <c r="H154" s="146"/>
      <c r="I154" s="145"/>
      <c r="J154" s="147"/>
      <c r="K154" s="65"/>
    </row>
    <row r="155" spans="1:11" ht="13.5" hidden="1" thickBot="1">
      <c r="A155" s="83"/>
      <c r="B155" s="123"/>
      <c r="C155" s="97">
        <f>C143*12*C134/1000</f>
        <v>0</v>
      </c>
      <c r="D155" s="263">
        <f>D143*D134*3/1000</f>
        <v>0</v>
      </c>
      <c r="E155" s="97">
        <f>E143*12*E134/1000</f>
        <v>0</v>
      </c>
      <c r="F155" s="67">
        <f>F143*3*F134/1000</f>
        <v>0</v>
      </c>
      <c r="G155" s="98">
        <f>G143*12*G134/1000</f>
        <v>0</v>
      </c>
      <c r="H155" s="70">
        <f>H143*12*H134/1000</f>
        <v>0</v>
      </c>
      <c r="I155" s="98">
        <f>I143*12*I134/1000</f>
        <v>0</v>
      </c>
      <c r="J155" s="136">
        <f>J143*12*J134/1000</f>
        <v>0</v>
      </c>
      <c r="K155" s="65"/>
    </row>
    <row r="156" spans="1:11" ht="13.5" thickBot="1">
      <c r="A156" s="141" t="s">
        <v>524</v>
      </c>
      <c r="B156" s="142" t="s">
        <v>11</v>
      </c>
      <c r="C156" s="143">
        <f>C145*12*C135/1000</f>
        <v>20800.656</v>
      </c>
      <c r="D156" s="263">
        <f>D145*D135*3/1000</f>
        <v>2806.782</v>
      </c>
      <c r="E156" s="143">
        <f>E145*12*E135/1000</f>
        <v>27181.44</v>
      </c>
      <c r="F156" s="144">
        <f>F145*3*F135/1000</f>
        <v>8652.9</v>
      </c>
      <c r="G156" s="145">
        <f>G145*12*G135/1000</f>
        <v>29205</v>
      </c>
      <c r="H156" s="146">
        <f>H145*12*H135/1000</f>
        <v>29500.068</v>
      </c>
      <c r="I156" s="145">
        <f>I145*12*I135/1000</f>
        <v>31100.16</v>
      </c>
      <c r="J156" s="147">
        <f>J145*12*J135/1000</f>
        <v>32999.424</v>
      </c>
      <c r="K156" s="65"/>
    </row>
    <row r="157" spans="1:11" ht="13.5" hidden="1" thickBot="1">
      <c r="A157" s="83"/>
      <c r="B157" s="123"/>
      <c r="C157" s="97">
        <f>C147*12*C136/1000</f>
        <v>0</v>
      </c>
      <c r="D157" s="263">
        <f>D147*D136*3/1000</f>
        <v>0</v>
      </c>
      <c r="E157" s="97">
        <f>E147*12*E136/1000</f>
        <v>0</v>
      </c>
      <c r="F157" s="67">
        <f>F147*3*F136/1000</f>
        <v>0</v>
      </c>
      <c r="G157" s="98">
        <f>G147*12*G136/1000</f>
        <v>0</v>
      </c>
      <c r="H157" s="70">
        <f>H147*12*H136/1000</f>
        <v>0</v>
      </c>
      <c r="I157" s="98">
        <f>I147*12*I136/1000</f>
        <v>0</v>
      </c>
      <c r="J157" s="136">
        <f>J147*12*J136/1000</f>
        <v>0</v>
      </c>
      <c r="K157" s="65"/>
    </row>
    <row r="158" spans="1:11" ht="13.5" hidden="1" thickBot="1">
      <c r="A158" s="149"/>
      <c r="B158" s="142"/>
      <c r="C158" s="143">
        <f>C137*C149*12/1000</f>
        <v>0</v>
      </c>
      <c r="D158" s="263">
        <f>D149*D137*3/1000</f>
        <v>0</v>
      </c>
      <c r="E158" s="143">
        <f>E149*12*E137/1000</f>
        <v>0</v>
      </c>
      <c r="F158" s="144">
        <f>F149*3*F137/1000</f>
        <v>0</v>
      </c>
      <c r="G158" s="145">
        <f>G149*12*G137/1000</f>
        <v>0</v>
      </c>
      <c r="H158" s="146">
        <f>H149*12*H137/1000</f>
        <v>0</v>
      </c>
      <c r="I158" s="145">
        <f>I149*12*I137/1000</f>
        <v>0</v>
      </c>
      <c r="J158" s="147">
        <f>J149*12*J137/1000</f>
        <v>0</v>
      </c>
      <c r="K158" s="65"/>
    </row>
    <row r="159" spans="1:11" ht="12.75">
      <c r="A159" s="150"/>
      <c r="B159" s="151"/>
      <c r="C159" s="67"/>
      <c r="D159" s="148"/>
      <c r="E159" s="67"/>
      <c r="F159" s="67"/>
      <c r="G159" s="70"/>
      <c r="H159" s="70"/>
      <c r="I159" s="70"/>
      <c r="J159" s="67"/>
      <c r="K159" s="65"/>
    </row>
    <row r="160" spans="1:11" ht="63.75" customHeight="1">
      <c r="A160" s="272"/>
      <c r="B160" s="272"/>
      <c r="C160" s="272"/>
      <c r="D160" s="272"/>
      <c r="E160" s="272"/>
      <c r="F160" s="272"/>
      <c r="G160" s="272"/>
      <c r="H160" s="272"/>
      <c r="I160" s="272"/>
      <c r="J160" s="73"/>
      <c r="K160" s="65"/>
    </row>
    <row r="161" spans="1:11" ht="12.75" customHeight="1" hidden="1">
      <c r="A161" s="272"/>
      <c r="B161" s="272"/>
      <c r="C161" s="272"/>
      <c r="D161" s="272"/>
      <c r="E161" s="272"/>
      <c r="F161" s="272"/>
      <c r="G161" s="272"/>
      <c r="H161" s="272"/>
      <c r="I161" s="272"/>
      <c r="J161" s="73"/>
      <c r="K161" s="65"/>
    </row>
    <row r="162" spans="1:11" ht="12.75" hidden="1">
      <c r="A162" s="152"/>
      <c r="B162" s="66"/>
      <c r="C162" s="73"/>
      <c r="D162" s="73"/>
      <c r="E162" s="73"/>
      <c r="F162" s="73"/>
      <c r="G162" s="74"/>
      <c r="H162" s="74"/>
      <c r="I162" s="74"/>
      <c r="J162" s="73"/>
      <c r="K162" s="65"/>
    </row>
    <row r="163" spans="1:11" ht="12.75" hidden="1">
      <c r="A163" s="153"/>
      <c r="B163" s="66"/>
      <c r="C163" s="73"/>
      <c r="D163" s="73"/>
      <c r="E163" s="73"/>
      <c r="F163" s="73"/>
      <c r="G163" s="73"/>
      <c r="H163" s="73"/>
      <c r="I163" s="73"/>
      <c r="J163" s="73"/>
      <c r="K163" s="65"/>
    </row>
    <row r="164" spans="1:11" ht="12.75" hidden="1">
      <c r="A164" s="153"/>
      <c r="B164" s="66"/>
      <c r="C164" s="73"/>
      <c r="D164" s="73"/>
      <c r="E164" s="73"/>
      <c r="F164" s="73"/>
      <c r="G164" s="73"/>
      <c r="H164" s="73"/>
      <c r="I164" s="73"/>
      <c r="J164" s="73"/>
      <c r="K164" s="65"/>
    </row>
    <row r="165" spans="1:11" ht="12.75" hidden="1">
      <c r="A165" s="153"/>
      <c r="B165" s="66"/>
      <c r="C165" s="73"/>
      <c r="D165" s="73"/>
      <c r="E165" s="73"/>
      <c r="F165" s="73"/>
      <c r="G165" s="73"/>
      <c r="H165" s="73"/>
      <c r="I165" s="73"/>
      <c r="J165" s="73"/>
      <c r="K165" s="65"/>
    </row>
    <row r="166" spans="1:11" ht="12.75" hidden="1">
      <c r="A166" s="153"/>
      <c r="B166" s="66"/>
      <c r="C166" s="73"/>
      <c r="D166" s="73"/>
      <c r="E166" s="73"/>
      <c r="F166" s="73"/>
      <c r="G166" s="73"/>
      <c r="H166" s="73"/>
      <c r="I166" s="73"/>
      <c r="J166" s="73"/>
      <c r="K166" s="65"/>
    </row>
    <row r="167" spans="1:11" ht="12.75" hidden="1">
      <c r="A167" s="153"/>
      <c r="B167" s="66"/>
      <c r="C167" s="73"/>
      <c r="D167" s="73"/>
      <c r="E167" s="73"/>
      <c r="F167" s="73"/>
      <c r="G167" s="73"/>
      <c r="H167" s="73"/>
      <c r="I167" s="73"/>
      <c r="J167" s="73"/>
      <c r="K167" s="65"/>
    </row>
    <row r="168" spans="1:11" ht="26.25" customHeight="1" hidden="1">
      <c r="A168" s="153"/>
      <c r="B168" s="66"/>
      <c r="C168" s="73"/>
      <c r="D168" s="73"/>
      <c r="E168" s="73"/>
      <c r="F168" s="73"/>
      <c r="G168" s="73"/>
      <c r="H168" s="186" t="s">
        <v>60</v>
      </c>
      <c r="I168" s="73"/>
      <c r="J168" s="73"/>
      <c r="K168" s="65"/>
    </row>
    <row r="169" spans="1:11" ht="2.25" customHeight="1" hidden="1">
      <c r="A169" s="153"/>
      <c r="B169" s="66"/>
      <c r="C169" s="73"/>
      <c r="D169" s="73"/>
      <c r="E169" s="73"/>
      <c r="F169" s="73"/>
      <c r="G169" s="73"/>
      <c r="H169" s="73"/>
      <c r="I169" s="73"/>
      <c r="J169" s="73"/>
      <c r="K169" s="65"/>
    </row>
    <row r="170" spans="1:11" ht="12.75" hidden="1">
      <c r="A170" s="153"/>
      <c r="B170" s="66"/>
      <c r="C170" s="73"/>
      <c r="D170" s="73"/>
      <c r="E170" s="73"/>
      <c r="F170" s="73"/>
      <c r="G170" s="73"/>
      <c r="H170" s="73"/>
      <c r="I170" s="73"/>
      <c r="J170" s="73"/>
      <c r="K170" s="65"/>
    </row>
    <row r="171" spans="1:11" ht="12.75" hidden="1">
      <c r="A171" s="153"/>
      <c r="B171" s="66"/>
      <c r="C171" s="73"/>
      <c r="D171" s="73"/>
      <c r="E171" s="73"/>
      <c r="F171" s="73"/>
      <c r="G171" s="73"/>
      <c r="H171" s="73"/>
      <c r="I171" s="73"/>
      <c r="J171" s="73"/>
      <c r="K171" s="65"/>
    </row>
    <row r="172" spans="1:11" ht="12.75" hidden="1">
      <c r="A172" s="154"/>
      <c r="B172" s="66"/>
      <c r="C172" s="73"/>
      <c r="D172" s="73"/>
      <c r="E172" s="74"/>
      <c r="F172" s="73"/>
      <c r="G172" s="73"/>
      <c r="H172" s="73"/>
      <c r="I172" s="73"/>
      <c r="J172" s="73"/>
      <c r="K172" s="65"/>
    </row>
    <row r="173" spans="1:11" ht="12.75" hidden="1">
      <c r="A173" s="66"/>
      <c r="B173" s="66"/>
      <c r="C173" s="73"/>
      <c r="D173" s="73"/>
      <c r="E173" s="73"/>
      <c r="F173" s="73"/>
      <c r="G173" s="73"/>
      <c r="H173" s="73"/>
      <c r="I173" s="73"/>
      <c r="J173" s="73"/>
      <c r="K173" s="65"/>
    </row>
    <row r="174" spans="1:11" ht="106.5" customHeight="1" hidden="1">
      <c r="A174" s="155"/>
      <c r="B174" s="71"/>
      <c r="C174" s="72"/>
      <c r="D174" s="72"/>
      <c r="E174" s="72"/>
      <c r="F174" s="72"/>
      <c r="G174" s="72"/>
      <c r="H174" s="74"/>
      <c r="I174" s="156" t="s">
        <v>60</v>
      </c>
      <c r="J174" s="73"/>
      <c r="K174" s="65"/>
    </row>
    <row r="175" spans="1:11" ht="68.25" customHeight="1">
      <c r="A175" s="264"/>
      <c r="B175" s="265" t="s">
        <v>515</v>
      </c>
      <c r="C175" s="266"/>
      <c r="D175" s="266"/>
      <c r="E175" s="266"/>
      <c r="F175" s="266"/>
      <c r="G175" s="266"/>
      <c r="H175" s="267" t="s">
        <v>60</v>
      </c>
      <c r="I175" s="74"/>
      <c r="J175" s="73"/>
      <c r="K175" s="65"/>
    </row>
    <row r="176" spans="1:11" ht="13.5" customHeight="1">
      <c r="A176" s="264"/>
      <c r="B176" s="265" t="s">
        <v>516</v>
      </c>
      <c r="C176" s="266"/>
      <c r="D176" s="266"/>
      <c r="E176" s="266"/>
      <c r="F176" s="266"/>
      <c r="G176" s="266"/>
      <c r="H176" s="268"/>
      <c r="I176" s="74"/>
      <c r="J176" s="73"/>
      <c r="K176" s="65"/>
    </row>
    <row r="177" spans="1:11" ht="3" customHeight="1" thickBot="1">
      <c r="A177" s="157"/>
      <c r="B177" s="66"/>
      <c r="C177" s="73"/>
      <c r="D177" s="73"/>
      <c r="E177" s="73"/>
      <c r="F177" s="73"/>
      <c r="G177" s="74"/>
      <c r="H177" s="74"/>
      <c r="I177" s="74"/>
      <c r="J177" s="73"/>
      <c r="K177" s="65"/>
    </row>
    <row r="178" spans="1:11" ht="15" thickBot="1">
      <c r="A178" s="158"/>
      <c r="B178" s="159" t="s">
        <v>14</v>
      </c>
      <c r="C178" s="160" t="s">
        <v>0</v>
      </c>
      <c r="D178" s="161" t="s">
        <v>0</v>
      </c>
      <c r="E178" s="79" t="s">
        <v>0</v>
      </c>
      <c r="F178" s="79" t="s">
        <v>0</v>
      </c>
      <c r="G178" s="79" t="s">
        <v>1</v>
      </c>
      <c r="H178" s="80"/>
      <c r="I178" s="81" t="s">
        <v>5</v>
      </c>
      <c r="J178" s="82"/>
      <c r="K178" s="162"/>
    </row>
    <row r="179" spans="1:11" ht="14.25">
      <c r="A179" s="163" t="s">
        <v>2</v>
      </c>
      <c r="B179" s="164" t="s">
        <v>12</v>
      </c>
      <c r="C179" s="84" t="s">
        <v>517</v>
      </c>
      <c r="D179" s="204" t="s">
        <v>62</v>
      </c>
      <c r="E179" s="84" t="s">
        <v>518</v>
      </c>
      <c r="F179" s="85" t="s">
        <v>62</v>
      </c>
      <c r="G179" s="84" t="s">
        <v>519</v>
      </c>
      <c r="H179" s="84" t="s">
        <v>520</v>
      </c>
      <c r="I179" s="84" t="s">
        <v>523</v>
      </c>
      <c r="J179" s="84" t="s">
        <v>528</v>
      </c>
      <c r="K179" s="162"/>
    </row>
    <row r="180" spans="1:11" ht="13.5" thickBot="1">
      <c r="A180" s="163"/>
      <c r="B180" s="88" t="s">
        <v>13</v>
      </c>
      <c r="C180" s="87" t="s">
        <v>17</v>
      </c>
      <c r="D180" s="205" t="s">
        <v>518</v>
      </c>
      <c r="E180" s="88" t="s">
        <v>17</v>
      </c>
      <c r="F180" s="88" t="s">
        <v>519</v>
      </c>
      <c r="G180" s="89"/>
      <c r="H180" s="90"/>
      <c r="I180" s="91"/>
      <c r="J180" s="92"/>
      <c r="K180" s="65"/>
    </row>
    <row r="181" spans="1:11" ht="13.5" thickBot="1">
      <c r="A181" s="158"/>
      <c r="B181" s="165"/>
      <c r="C181" s="95"/>
      <c r="D181" s="206"/>
      <c r="E181" s="143"/>
      <c r="F181" s="144"/>
      <c r="G181" s="145"/>
      <c r="H181" s="146"/>
      <c r="I181" s="145"/>
      <c r="J181" s="143"/>
      <c r="K181" s="65"/>
    </row>
    <row r="182" spans="1:11" ht="25.5">
      <c r="A182" s="166" t="s">
        <v>21</v>
      </c>
      <c r="B182" s="167"/>
      <c r="C182" s="207"/>
      <c r="D182" s="208"/>
      <c r="E182" s="168"/>
      <c r="F182" s="68"/>
      <c r="G182" s="168"/>
      <c r="H182" s="68"/>
      <c r="I182" s="168"/>
      <c r="J182" s="168"/>
      <c r="K182" s="65"/>
    </row>
    <row r="183" spans="1:11" ht="38.25" customHeight="1" thickBot="1">
      <c r="A183" s="169" t="s">
        <v>29</v>
      </c>
      <c r="B183" s="170" t="s">
        <v>18</v>
      </c>
      <c r="C183" s="209">
        <f>C185+C186+C187+C188+C189+C190+C191+C192+C193+C194</f>
        <v>4235</v>
      </c>
      <c r="D183" s="210">
        <f>D185+D186+D187+D188+D189+D190+D191+D192+D193+D194</f>
        <v>3894</v>
      </c>
      <c r="E183" s="211">
        <f>E185+E186+E187+E188+E189+E190+E191+E192+E193+E194</f>
        <v>3978</v>
      </c>
      <c r="F183" s="212">
        <f>F185+F186+F187+F188+F189+F191+F192+F193+F194+F190</f>
        <v>3771.3333333299997</v>
      </c>
      <c r="G183" s="211">
        <f>G185+G186+G187+G188+G189+G190+G191+G192+G193+G194</f>
        <v>3859</v>
      </c>
      <c r="H183" s="213">
        <f>H185+H186+H187+H188+H189+H190+H191+H192+H193+H194</f>
        <v>3784</v>
      </c>
      <c r="I183" s="211">
        <f>I185+I186+I187+I188+I189+I190+I191+I192+I193+I194</f>
        <v>3764</v>
      </c>
      <c r="J183" s="214">
        <f>J185+J186+J187+J188+J189+J190+J191+J192+J193+J194</f>
        <v>3764</v>
      </c>
      <c r="K183" s="65"/>
    </row>
    <row r="184" spans="1:11" ht="32.25" customHeight="1" thickBot="1">
      <c r="A184" s="83" t="s">
        <v>521</v>
      </c>
      <c r="B184" s="171"/>
      <c r="C184" s="215"/>
      <c r="D184" s="216"/>
      <c r="E184" s="217"/>
      <c r="F184" s="218"/>
      <c r="G184" s="219"/>
      <c r="H184" s="220"/>
      <c r="I184" s="219"/>
      <c r="J184" s="217"/>
      <c r="K184" s="65"/>
    </row>
    <row r="185" spans="1:11" ht="13.5" thickBot="1">
      <c r="A185" s="172" t="s">
        <v>232</v>
      </c>
      <c r="B185" s="173" t="s">
        <v>18</v>
      </c>
      <c r="C185" s="221">
        <v>217</v>
      </c>
      <c r="D185" s="222">
        <v>208</v>
      </c>
      <c r="E185" s="221">
        <v>213</v>
      </c>
      <c r="F185" s="222">
        <v>207.33333333</v>
      </c>
      <c r="G185" s="223">
        <v>208</v>
      </c>
      <c r="H185" s="224">
        <v>208</v>
      </c>
      <c r="I185" s="223">
        <v>189</v>
      </c>
      <c r="J185" s="223">
        <v>189</v>
      </c>
      <c r="K185" s="65"/>
    </row>
    <row r="186" spans="1:11" ht="13.5" thickBot="1">
      <c r="A186" s="172" t="s">
        <v>233</v>
      </c>
      <c r="B186" s="174" t="s">
        <v>18</v>
      </c>
      <c r="C186" s="225">
        <v>291</v>
      </c>
      <c r="D186" s="226">
        <v>260</v>
      </c>
      <c r="E186" s="225">
        <v>297</v>
      </c>
      <c r="F186" s="226">
        <v>241</v>
      </c>
      <c r="G186" s="227">
        <v>260</v>
      </c>
      <c r="H186" s="228">
        <v>260</v>
      </c>
      <c r="I186" s="227">
        <v>254</v>
      </c>
      <c r="J186" s="227">
        <v>254</v>
      </c>
      <c r="K186" s="65"/>
    </row>
    <row r="187" spans="1:11" ht="13.5" thickBot="1">
      <c r="A187" s="172" t="s">
        <v>234</v>
      </c>
      <c r="B187" s="174" t="s">
        <v>18</v>
      </c>
      <c r="C187" s="225">
        <v>63</v>
      </c>
      <c r="D187" s="226">
        <v>99</v>
      </c>
      <c r="E187" s="225">
        <v>65</v>
      </c>
      <c r="F187" s="226">
        <v>60</v>
      </c>
      <c r="G187" s="227">
        <v>81</v>
      </c>
      <c r="H187" s="228">
        <v>110</v>
      </c>
      <c r="I187" s="227">
        <v>110</v>
      </c>
      <c r="J187" s="227">
        <v>110</v>
      </c>
      <c r="K187" s="65"/>
    </row>
    <row r="188" spans="1:11" ht="13.5" thickBot="1">
      <c r="A188" s="172" t="s">
        <v>235</v>
      </c>
      <c r="B188" s="174" t="s">
        <v>18</v>
      </c>
      <c r="C188" s="225">
        <v>89</v>
      </c>
      <c r="D188" s="226">
        <v>78</v>
      </c>
      <c r="E188" s="225">
        <v>89</v>
      </c>
      <c r="F188" s="226">
        <v>76</v>
      </c>
      <c r="G188" s="227">
        <v>100</v>
      </c>
      <c r="H188" s="228">
        <v>100</v>
      </c>
      <c r="I188" s="227">
        <v>93</v>
      </c>
      <c r="J188" s="227">
        <v>93</v>
      </c>
      <c r="K188" s="65"/>
    </row>
    <row r="189" spans="1:11" ht="13.5" thickBot="1">
      <c r="A189" s="172" t="s">
        <v>236</v>
      </c>
      <c r="B189" s="174" t="s">
        <v>18</v>
      </c>
      <c r="C189" s="225">
        <v>1974</v>
      </c>
      <c r="D189" s="226">
        <v>1822</v>
      </c>
      <c r="E189" s="225">
        <v>1851</v>
      </c>
      <c r="F189" s="226">
        <v>1820</v>
      </c>
      <c r="G189" s="227">
        <v>1835</v>
      </c>
      <c r="H189" s="228">
        <v>1810</v>
      </c>
      <c r="I189" s="227">
        <v>1810</v>
      </c>
      <c r="J189" s="227">
        <v>1810</v>
      </c>
      <c r="K189" s="65"/>
    </row>
    <row r="190" spans="1:11" ht="13.5" thickBot="1">
      <c r="A190" s="172" t="s">
        <v>237</v>
      </c>
      <c r="B190" s="174" t="s">
        <v>18</v>
      </c>
      <c r="C190" s="225">
        <v>239</v>
      </c>
      <c r="D190" s="226">
        <v>260</v>
      </c>
      <c r="E190" s="225">
        <v>202</v>
      </c>
      <c r="F190" s="226">
        <v>200</v>
      </c>
      <c r="G190" s="227">
        <v>185</v>
      </c>
      <c r="H190" s="228">
        <v>181</v>
      </c>
      <c r="I190" s="227">
        <v>179</v>
      </c>
      <c r="J190" s="227">
        <v>179</v>
      </c>
      <c r="K190" s="65"/>
    </row>
    <row r="191" spans="1:11" ht="13.5" thickBot="1">
      <c r="A191" s="172" t="s">
        <v>238</v>
      </c>
      <c r="B191" s="174" t="s">
        <v>18</v>
      </c>
      <c r="C191" s="225">
        <v>411</v>
      </c>
      <c r="D191" s="226">
        <v>369</v>
      </c>
      <c r="E191" s="225">
        <v>371</v>
      </c>
      <c r="F191" s="226">
        <v>345</v>
      </c>
      <c r="G191" s="227">
        <v>365</v>
      </c>
      <c r="H191" s="228">
        <v>351</v>
      </c>
      <c r="I191" s="227">
        <v>348</v>
      </c>
      <c r="J191" s="227">
        <v>348</v>
      </c>
      <c r="K191" s="65"/>
    </row>
    <row r="192" spans="1:11" ht="13.5" thickBot="1">
      <c r="A192" s="172" t="s">
        <v>239</v>
      </c>
      <c r="B192" s="174" t="s">
        <v>18</v>
      </c>
      <c r="C192" s="225">
        <v>472</v>
      </c>
      <c r="D192" s="226">
        <v>370</v>
      </c>
      <c r="E192" s="225">
        <v>448</v>
      </c>
      <c r="F192" s="226">
        <v>420</v>
      </c>
      <c r="G192" s="227">
        <v>420</v>
      </c>
      <c r="H192" s="228">
        <v>402</v>
      </c>
      <c r="I192" s="227">
        <v>398</v>
      </c>
      <c r="J192" s="227">
        <v>398</v>
      </c>
      <c r="K192" s="65"/>
    </row>
    <row r="193" spans="1:11" ht="13.5" thickBot="1">
      <c r="A193" s="172" t="s">
        <v>240</v>
      </c>
      <c r="B193" s="174" t="s">
        <v>18</v>
      </c>
      <c r="C193" s="225">
        <v>207</v>
      </c>
      <c r="D193" s="226">
        <v>180</v>
      </c>
      <c r="E193" s="225">
        <v>219</v>
      </c>
      <c r="F193" s="226">
        <v>198</v>
      </c>
      <c r="G193" s="227">
        <v>190</v>
      </c>
      <c r="H193" s="228">
        <v>170</v>
      </c>
      <c r="I193" s="227">
        <v>194</v>
      </c>
      <c r="J193" s="227">
        <v>194</v>
      </c>
      <c r="K193" s="65"/>
    </row>
    <row r="194" spans="1:11" ht="13.5" thickBot="1">
      <c r="A194" s="172" t="s">
        <v>241</v>
      </c>
      <c r="B194" s="174" t="s">
        <v>18</v>
      </c>
      <c r="C194" s="221">
        <v>272</v>
      </c>
      <c r="D194" s="222">
        <v>248</v>
      </c>
      <c r="E194" s="221">
        <v>223</v>
      </c>
      <c r="F194" s="222">
        <v>204</v>
      </c>
      <c r="G194" s="223">
        <v>215</v>
      </c>
      <c r="H194" s="224">
        <v>192</v>
      </c>
      <c r="I194" s="223">
        <v>189</v>
      </c>
      <c r="J194" s="223">
        <v>189</v>
      </c>
      <c r="K194" s="65"/>
    </row>
    <row r="195" spans="1:11" ht="12.75">
      <c r="A195" s="175" t="s">
        <v>19</v>
      </c>
      <c r="B195" s="176"/>
      <c r="C195" s="168"/>
      <c r="D195" s="229"/>
      <c r="E195" s="168"/>
      <c r="F195" s="68"/>
      <c r="G195" s="168"/>
      <c r="H195" s="68"/>
      <c r="I195" s="230"/>
      <c r="J195" s="168"/>
      <c r="K195" s="65"/>
    </row>
    <row r="196" spans="1:11" ht="20.25" customHeight="1" thickBot="1">
      <c r="A196" s="175" t="s">
        <v>30</v>
      </c>
      <c r="B196" s="176" t="s">
        <v>10</v>
      </c>
      <c r="C196" s="230">
        <f>C220/12/C183*1000</f>
        <v>16390.3814403778</v>
      </c>
      <c r="D196" s="229">
        <f>D220/3/D183*1000</f>
        <v>14948.739214175655</v>
      </c>
      <c r="E196" s="230">
        <f>E220/12/E183*1000</f>
        <v>17016.404943438916</v>
      </c>
      <c r="F196" s="231">
        <f>F220/3/F183*1000</f>
        <v>15954.75396557551</v>
      </c>
      <c r="G196" s="230">
        <f>G220/12/G183*1000</f>
        <v>18153.4412947375</v>
      </c>
      <c r="H196" s="68">
        <f>H220/12/H183*1000</f>
        <v>19326.90851513117</v>
      </c>
      <c r="I196" s="230">
        <f>I220/12/I183*1000</f>
        <v>20622.17538682389</v>
      </c>
      <c r="J196" s="168">
        <f>J220/12/J183*1000</f>
        <v>22042.064401872754</v>
      </c>
      <c r="K196" s="65"/>
    </row>
    <row r="197" spans="1:11" ht="30" customHeight="1" thickBot="1">
      <c r="A197" s="177" t="s">
        <v>22</v>
      </c>
      <c r="B197" s="178" t="s">
        <v>15</v>
      </c>
      <c r="C197" s="138"/>
      <c r="D197" s="139"/>
      <c r="E197" s="114">
        <f>E196/C196*100</f>
        <v>103.81945658396272</v>
      </c>
      <c r="F197" s="115">
        <f>F196/D196*100</f>
        <v>106.72976320602253</v>
      </c>
      <c r="G197" s="114">
        <f>G196/E196*100</f>
        <v>106.68200101653666</v>
      </c>
      <c r="H197" s="115">
        <f>H196/G196*100</f>
        <v>106.46415851045194</v>
      </c>
      <c r="I197" s="114">
        <f>I196/H196*100</f>
        <v>106.70188339060354</v>
      </c>
      <c r="J197" s="114">
        <f>J196/I196*100</f>
        <v>106.88525331792142</v>
      </c>
      <c r="K197" s="65"/>
    </row>
    <row r="198" spans="1:11" ht="31.5" customHeight="1" thickBot="1">
      <c r="A198" s="83" t="s">
        <v>521</v>
      </c>
      <c r="B198" s="179"/>
      <c r="C198" s="143"/>
      <c r="D198" s="232"/>
      <c r="E198" s="233"/>
      <c r="F198" s="234"/>
      <c r="G198" s="233"/>
      <c r="H198" s="234"/>
      <c r="I198" s="233"/>
      <c r="J198" s="233"/>
      <c r="K198" s="65"/>
    </row>
    <row r="199" spans="1:11" ht="16.5" customHeight="1" thickBot="1">
      <c r="A199" s="180" t="s">
        <v>232</v>
      </c>
      <c r="B199" s="173" t="s">
        <v>10</v>
      </c>
      <c r="C199" s="235">
        <v>15482.4</v>
      </c>
      <c r="D199" s="62">
        <v>13471.5</v>
      </c>
      <c r="E199" s="235">
        <v>15385.62</v>
      </c>
      <c r="F199" s="62">
        <v>14899.65333</v>
      </c>
      <c r="G199" s="236">
        <f>E199*105.92/100</f>
        <v>16296.448704000002</v>
      </c>
      <c r="H199" s="62">
        <v>17378.02</v>
      </c>
      <c r="I199" s="236">
        <v>18380</v>
      </c>
      <c r="J199" s="236">
        <v>19724.4</v>
      </c>
      <c r="K199" s="65"/>
    </row>
    <row r="200" spans="1:11" ht="13.5" thickBot="1">
      <c r="A200" s="124" t="s">
        <v>22</v>
      </c>
      <c r="B200" s="181" t="s">
        <v>15</v>
      </c>
      <c r="C200" s="233"/>
      <c r="D200" s="234"/>
      <c r="E200" s="233">
        <f>E199/C199*100</f>
        <v>99.37490311579602</v>
      </c>
      <c r="F200" s="234">
        <f>F199/D199*100</f>
        <v>110.60129406524885</v>
      </c>
      <c r="G200" s="233">
        <f>G199/E199*100</f>
        <v>105.92000000000002</v>
      </c>
      <c r="H200" s="234">
        <f>H199/G199*100</f>
        <v>106.6368527011319</v>
      </c>
      <c r="I200" s="233">
        <f>I199/H199*100</f>
        <v>105.76578919807895</v>
      </c>
      <c r="J200" s="233">
        <f>J199/I199*100</f>
        <v>107.31447225244833</v>
      </c>
      <c r="K200" s="65"/>
    </row>
    <row r="201" spans="1:11" ht="13.5" thickBot="1">
      <c r="A201" s="77" t="s">
        <v>233</v>
      </c>
      <c r="B201" s="173" t="s">
        <v>10</v>
      </c>
      <c r="C201" s="235">
        <v>14767.8</v>
      </c>
      <c r="D201" s="62">
        <v>13158</v>
      </c>
      <c r="E201" s="235">
        <v>16105.1</v>
      </c>
      <c r="F201" s="62">
        <v>14062.90333</v>
      </c>
      <c r="G201" s="236">
        <f>E201*106/100</f>
        <v>17071.406000000003</v>
      </c>
      <c r="H201" s="62">
        <f>G201*106.46/100</f>
        <v>18174.2188276</v>
      </c>
      <c r="I201" s="236">
        <f>H201*106.7/100</f>
        <v>19391.8914890492</v>
      </c>
      <c r="J201" s="236">
        <f>I201*104.2/100</f>
        <v>20206.35093158927</v>
      </c>
      <c r="K201" s="65"/>
    </row>
    <row r="202" spans="1:11" ht="13.5" thickBot="1">
      <c r="A202" s="124" t="s">
        <v>22</v>
      </c>
      <c r="B202" s="181" t="s">
        <v>15</v>
      </c>
      <c r="C202" s="233"/>
      <c r="D202" s="234"/>
      <c r="E202" s="233">
        <f>E201/C201*100</f>
        <v>109.05551266945652</v>
      </c>
      <c r="F202" s="234">
        <f>F201/D201*100</f>
        <v>106.87721029031766</v>
      </c>
      <c r="G202" s="233">
        <f>G201/E201*100</f>
        <v>106</v>
      </c>
      <c r="H202" s="234">
        <f>H201/G201*100</f>
        <v>106.46</v>
      </c>
      <c r="I202" s="233">
        <f>I201/H201*100</f>
        <v>106.69999999999999</v>
      </c>
      <c r="J202" s="233">
        <f>J201/I201*100</f>
        <v>104.2</v>
      </c>
      <c r="K202" s="65"/>
    </row>
    <row r="203" spans="1:11" ht="15.75" customHeight="1" thickBot="1">
      <c r="A203" s="172" t="s">
        <v>234</v>
      </c>
      <c r="B203" s="173" t="s">
        <v>10</v>
      </c>
      <c r="C203" s="235">
        <v>13805.7</v>
      </c>
      <c r="D203" s="62">
        <v>10128</v>
      </c>
      <c r="E203" s="235">
        <v>13838.6</v>
      </c>
      <c r="F203" s="62">
        <v>11888.9833333</v>
      </c>
      <c r="G203" s="236">
        <f>E203*106.1/100</f>
        <v>14682.7546</v>
      </c>
      <c r="H203" s="62">
        <f>G203*106.46/100</f>
        <v>15631.260547159998</v>
      </c>
      <c r="I203" s="236">
        <f>H203*106.7/100</f>
        <v>16678.555003819718</v>
      </c>
      <c r="J203" s="236">
        <f>I203*106.89/100</f>
        <v>17827.707443582898</v>
      </c>
      <c r="K203" s="65"/>
    </row>
    <row r="204" spans="1:11" ht="13.5" thickBot="1">
      <c r="A204" s="124" t="s">
        <v>22</v>
      </c>
      <c r="B204" s="181" t="s">
        <v>15</v>
      </c>
      <c r="C204" s="233"/>
      <c r="D204" s="234"/>
      <c r="E204" s="233">
        <f>E203/C203*100</f>
        <v>100.23830736579818</v>
      </c>
      <c r="F204" s="234">
        <f>F203/D203*100</f>
        <v>117.38727619766985</v>
      </c>
      <c r="G204" s="233">
        <f>G203/E203*100</f>
        <v>106.1</v>
      </c>
      <c r="H204" s="234">
        <f>H203/G203*100</f>
        <v>106.45999999999998</v>
      </c>
      <c r="I204" s="233">
        <f>I203/H203*100</f>
        <v>106.69999999999999</v>
      </c>
      <c r="J204" s="233">
        <f>J203/I203*100</f>
        <v>106.89000000000001</v>
      </c>
      <c r="K204" s="65"/>
    </row>
    <row r="205" spans="1:11" ht="16.5" customHeight="1" thickBot="1">
      <c r="A205" s="172" t="s">
        <v>235</v>
      </c>
      <c r="B205" s="173" t="s">
        <v>10</v>
      </c>
      <c r="C205" s="235">
        <v>14579.3</v>
      </c>
      <c r="D205" s="62">
        <v>13368</v>
      </c>
      <c r="E205" s="235">
        <v>15246.5</v>
      </c>
      <c r="F205" s="62">
        <v>14167.6333</v>
      </c>
      <c r="G205" s="236">
        <f>E205*106.68/100</f>
        <v>16264.9662</v>
      </c>
      <c r="H205" s="62">
        <f>G205*106.46/100</f>
        <v>17315.68301652</v>
      </c>
      <c r="I205" s="236">
        <f>H205*106.7/100</f>
        <v>18475.833778626842</v>
      </c>
      <c r="J205" s="236">
        <f>I205*106.89/100</f>
        <v>19748.81872597423</v>
      </c>
      <c r="K205" s="65"/>
    </row>
    <row r="206" spans="1:11" ht="13.5" thickBot="1">
      <c r="A206" s="124" t="s">
        <v>22</v>
      </c>
      <c r="B206" s="181" t="s">
        <v>15</v>
      </c>
      <c r="C206" s="233"/>
      <c r="D206" s="234"/>
      <c r="E206" s="233">
        <f>E205/C205*100</f>
        <v>104.5763514023307</v>
      </c>
      <c r="F206" s="234">
        <f>F205/D205*100</f>
        <v>105.981697336924</v>
      </c>
      <c r="G206" s="233">
        <f>G205/E205*100</f>
        <v>106.67999999999999</v>
      </c>
      <c r="H206" s="234">
        <f>H205/G205*100</f>
        <v>106.46</v>
      </c>
      <c r="I206" s="233">
        <f>I205/H205*100</f>
        <v>106.70000000000002</v>
      </c>
      <c r="J206" s="233">
        <f>J205/I205*100</f>
        <v>106.89</v>
      </c>
      <c r="K206" s="65"/>
    </row>
    <row r="207" spans="1:11" ht="18" customHeight="1" thickBot="1">
      <c r="A207" s="172" t="s">
        <v>236</v>
      </c>
      <c r="B207" s="173" t="s">
        <v>10</v>
      </c>
      <c r="C207" s="235">
        <v>18650.1</v>
      </c>
      <c r="D207" s="62">
        <v>17150</v>
      </c>
      <c r="E207" s="235">
        <v>18898.445</v>
      </c>
      <c r="F207" s="62">
        <v>17978.67333</v>
      </c>
      <c r="G207" s="236">
        <f>E207*106.68/100</f>
        <v>20160.861126</v>
      </c>
      <c r="H207" s="62">
        <f>G207*106.46/100</f>
        <v>21463.2527547396</v>
      </c>
      <c r="I207" s="236">
        <f>H207*106.7/100</f>
        <v>22901.290689307152</v>
      </c>
      <c r="J207" s="236">
        <v>24546</v>
      </c>
      <c r="K207" s="65"/>
    </row>
    <row r="208" spans="1:11" ht="13.5" thickBot="1">
      <c r="A208" s="124" t="s">
        <v>22</v>
      </c>
      <c r="B208" s="181" t="s">
        <v>15</v>
      </c>
      <c r="C208" s="233"/>
      <c r="D208" s="234"/>
      <c r="E208" s="233">
        <f>E207/C207*100</f>
        <v>101.33160143913437</v>
      </c>
      <c r="F208" s="234">
        <f>F207/D207*100</f>
        <v>104.83191446064141</v>
      </c>
      <c r="G208" s="233">
        <f>G207/E207*100</f>
        <v>106.67999999999999</v>
      </c>
      <c r="H208" s="234">
        <v>102.61</v>
      </c>
      <c r="I208" s="233">
        <f>I207/H207*100</f>
        <v>106.69999999999999</v>
      </c>
      <c r="J208" s="233">
        <f>J207/I207*100</f>
        <v>107.1817319512947</v>
      </c>
      <c r="K208" s="65"/>
    </row>
    <row r="209" spans="1:11" ht="13.5" thickBot="1">
      <c r="A209" s="172" t="s">
        <v>237</v>
      </c>
      <c r="B209" s="173" t="s">
        <v>10</v>
      </c>
      <c r="C209" s="235">
        <v>13826.2</v>
      </c>
      <c r="D209" s="62">
        <v>12385.6</v>
      </c>
      <c r="E209" s="235">
        <v>15497</v>
      </c>
      <c r="F209" s="62">
        <v>13304</v>
      </c>
      <c r="G209" s="236">
        <f>E209*106.68/100</f>
        <v>16532.199600000004</v>
      </c>
      <c r="H209" s="62">
        <v>17641.99</v>
      </c>
      <c r="I209" s="236">
        <f>H209*106.7/100</f>
        <v>18824.003330000003</v>
      </c>
      <c r="J209" s="236">
        <f>I209*106.89/100</f>
        <v>20120.977159437003</v>
      </c>
      <c r="K209" s="65"/>
    </row>
    <row r="210" spans="1:11" ht="13.5" thickBot="1">
      <c r="A210" s="124" t="s">
        <v>22</v>
      </c>
      <c r="B210" s="181" t="s">
        <v>15</v>
      </c>
      <c r="C210" s="233"/>
      <c r="D210" s="234"/>
      <c r="E210" s="233">
        <f>E209/C209*100</f>
        <v>112.08430371324008</v>
      </c>
      <c r="F210" s="234">
        <f>F209/D209*100</f>
        <v>107.41506265340395</v>
      </c>
      <c r="G210" s="233">
        <f>G209/E209*100</f>
        <v>106.68000000000002</v>
      </c>
      <c r="H210" s="234">
        <f>H209/G209*100</f>
        <v>106.71290225651519</v>
      </c>
      <c r="I210" s="233">
        <f>I209/H209*100</f>
        <v>106.70000000000002</v>
      </c>
      <c r="J210" s="233">
        <f>J209/I209*100</f>
        <v>106.89</v>
      </c>
      <c r="K210" s="65"/>
    </row>
    <row r="211" spans="1:11" ht="13.5" thickBot="1">
      <c r="A211" s="172" t="s">
        <v>238</v>
      </c>
      <c r="B211" s="173" t="s">
        <v>10</v>
      </c>
      <c r="C211" s="235">
        <v>13624.6</v>
      </c>
      <c r="D211" s="62">
        <v>12458.9</v>
      </c>
      <c r="E211" s="235">
        <v>14726.8</v>
      </c>
      <c r="F211" s="62">
        <v>13099.793333</v>
      </c>
      <c r="G211" s="236">
        <f>E211*106.68/100</f>
        <v>15710.55024</v>
      </c>
      <c r="H211" s="62">
        <v>16727.2</v>
      </c>
      <c r="I211" s="236">
        <f>H211*106.7/100</f>
        <v>17847.922400000003</v>
      </c>
      <c r="J211" s="236">
        <f>I211*106.89/100</f>
        <v>19077.644253360002</v>
      </c>
      <c r="K211" s="65"/>
    </row>
    <row r="212" spans="1:11" ht="13.5" thickBot="1">
      <c r="A212" s="124" t="s">
        <v>22</v>
      </c>
      <c r="B212" s="181" t="s">
        <v>15</v>
      </c>
      <c r="C212" s="233"/>
      <c r="D212" s="234"/>
      <c r="E212" s="233">
        <f>E211/C211*100</f>
        <v>108.08977878249635</v>
      </c>
      <c r="F212" s="234">
        <f>F211/D211*100</f>
        <v>105.14406033437945</v>
      </c>
      <c r="G212" s="233">
        <f>G211/E211*100</f>
        <v>106.68000000000002</v>
      </c>
      <c r="H212" s="234">
        <f>H211/G211*100</f>
        <v>106.4711276465133</v>
      </c>
      <c r="I212" s="233">
        <f>I211/H211*100</f>
        <v>106.70000000000002</v>
      </c>
      <c r="J212" s="233">
        <f>J211/I211*100</f>
        <v>106.89</v>
      </c>
      <c r="K212" s="65"/>
    </row>
    <row r="213" spans="1:11" ht="13.5" thickBot="1">
      <c r="A213" s="172" t="s">
        <v>239</v>
      </c>
      <c r="B213" s="173" t="s">
        <v>10</v>
      </c>
      <c r="C213" s="235">
        <v>14359.3</v>
      </c>
      <c r="D213" s="62">
        <v>13680</v>
      </c>
      <c r="E213" s="235">
        <v>15529.13</v>
      </c>
      <c r="F213" s="62">
        <v>14600.49993333</v>
      </c>
      <c r="G213" s="236">
        <f>E213*106.2/100</f>
        <v>16491.93606</v>
      </c>
      <c r="H213" s="62">
        <f>G213*106.46/100</f>
        <v>17557.315129476</v>
      </c>
      <c r="I213" s="236">
        <f>H213*106.7/100</f>
        <v>18733.655243150894</v>
      </c>
      <c r="J213" s="236">
        <f>I213*106.89/100</f>
        <v>20024.40408940399</v>
      </c>
      <c r="K213" s="65"/>
    </row>
    <row r="214" spans="1:11" ht="22.5" customHeight="1" thickBot="1">
      <c r="A214" s="124" t="s">
        <v>22</v>
      </c>
      <c r="B214" s="181" t="s">
        <v>15</v>
      </c>
      <c r="C214" s="233"/>
      <c r="D214" s="234"/>
      <c r="E214" s="233">
        <f>E213/C213*100</f>
        <v>108.14684559832304</v>
      </c>
      <c r="F214" s="234">
        <f>F213/D213*100</f>
        <v>106.72880068223685</v>
      </c>
      <c r="G214" s="233">
        <f>G213/E213*100</f>
        <v>106.2</v>
      </c>
      <c r="H214" s="234">
        <f>H213/G213*100</f>
        <v>106.46</v>
      </c>
      <c r="I214" s="233">
        <f>I213/H213*100</f>
        <v>106.70000000000002</v>
      </c>
      <c r="J214" s="233">
        <f>J213/I213*100</f>
        <v>106.89</v>
      </c>
      <c r="K214" s="65"/>
    </row>
    <row r="215" spans="1:11" ht="13.5" thickBot="1">
      <c r="A215" s="172" t="s">
        <v>240</v>
      </c>
      <c r="B215" s="173" t="s">
        <v>10</v>
      </c>
      <c r="C215" s="235">
        <v>14512.6</v>
      </c>
      <c r="D215" s="62">
        <v>13587</v>
      </c>
      <c r="E215" s="235">
        <v>15169.7</v>
      </c>
      <c r="F215" s="62">
        <v>14700.74333</v>
      </c>
      <c r="G215" s="236">
        <f>E215*106.68/100</f>
        <v>16183.035960000001</v>
      </c>
      <c r="H215" s="62">
        <f>G215*106.46/100</f>
        <v>17228.460083016</v>
      </c>
      <c r="I215" s="236">
        <f>H215*106.7/100</f>
        <v>18382.766908578073</v>
      </c>
      <c r="J215" s="236">
        <f>I215*106.89/100</f>
        <v>19649.339548579104</v>
      </c>
      <c r="K215" s="65"/>
    </row>
    <row r="216" spans="1:11" ht="13.5" thickBot="1">
      <c r="A216" s="124" t="s">
        <v>22</v>
      </c>
      <c r="B216" s="181" t="s">
        <v>15</v>
      </c>
      <c r="C216" s="233"/>
      <c r="D216" s="234"/>
      <c r="E216" s="233">
        <f>E215/C215*100</f>
        <v>104.52778964486033</v>
      </c>
      <c r="F216" s="234">
        <f>F215/D215*100</f>
        <v>108.19712467800102</v>
      </c>
      <c r="G216" s="233">
        <f>G215/E215*100</f>
        <v>106.67999999999999</v>
      </c>
      <c r="H216" s="234">
        <f>H215/G215*100</f>
        <v>106.46</v>
      </c>
      <c r="I216" s="233">
        <f>I215/H215*100</f>
        <v>106.69999999999999</v>
      </c>
      <c r="J216" s="233">
        <f>J215/I215*100</f>
        <v>106.89000000000001</v>
      </c>
      <c r="K216" s="65"/>
    </row>
    <row r="217" spans="1:11" ht="13.5" thickBot="1">
      <c r="A217" s="172" t="s">
        <v>241</v>
      </c>
      <c r="B217" s="173" t="s">
        <v>10</v>
      </c>
      <c r="C217" s="235">
        <v>15028.2</v>
      </c>
      <c r="D217" s="62">
        <v>13587.55</v>
      </c>
      <c r="E217" s="235">
        <v>15785.59</v>
      </c>
      <c r="F217" s="62">
        <v>14499.463333</v>
      </c>
      <c r="G217" s="236">
        <v>16840.58333</v>
      </c>
      <c r="H217" s="62">
        <v>17928.521</v>
      </c>
      <c r="I217" s="236">
        <v>19129.38</v>
      </c>
      <c r="J217" s="236">
        <v>20411.1</v>
      </c>
      <c r="K217" s="65"/>
    </row>
    <row r="218" spans="1:11" ht="13.5" thickBot="1">
      <c r="A218" s="124" t="s">
        <v>22</v>
      </c>
      <c r="B218" s="181" t="s">
        <v>15</v>
      </c>
      <c r="C218" s="233"/>
      <c r="D218" s="234"/>
      <c r="E218" s="233">
        <f>E217/C217*100</f>
        <v>105.03979185797367</v>
      </c>
      <c r="F218" s="234">
        <f>F217/D217*100</f>
        <v>106.71138897740946</v>
      </c>
      <c r="G218" s="233">
        <f>G217/E217*100</f>
        <v>106.68326828455572</v>
      </c>
      <c r="H218" s="234">
        <f>H217/G217*100</f>
        <v>106.46021369142204</v>
      </c>
      <c r="I218" s="233">
        <f>I217/H217*100</f>
        <v>106.69803716659058</v>
      </c>
      <c r="J218" s="233">
        <f>J217/I217*100</f>
        <v>106.70026942849167</v>
      </c>
      <c r="K218" s="65"/>
    </row>
    <row r="219" spans="1:11" ht="25.5">
      <c r="A219" s="166" t="s">
        <v>63</v>
      </c>
      <c r="B219" s="182"/>
      <c r="C219" s="168"/>
      <c r="D219" s="229"/>
      <c r="E219" s="168"/>
      <c r="F219" s="237"/>
      <c r="G219" s="168"/>
      <c r="H219" s="238"/>
      <c r="I219" s="230"/>
      <c r="J219" s="168"/>
      <c r="K219" s="65"/>
    </row>
    <row r="220" spans="1:11" ht="18" customHeight="1" thickBot="1">
      <c r="A220" s="169" t="s">
        <v>28</v>
      </c>
      <c r="B220" s="170" t="s">
        <v>11</v>
      </c>
      <c r="C220" s="239">
        <f aca="true" t="shared" si="4" ref="C220:J220">C222+C223+C224+C225+C226+C227+C228+C229+C230+C231</f>
        <v>832959.1847999999</v>
      </c>
      <c r="D220" s="240">
        <f t="shared" si="4"/>
        <v>174631.1715</v>
      </c>
      <c r="E220" s="239">
        <f t="shared" si="4"/>
        <v>812295.1063800001</v>
      </c>
      <c r="F220" s="241">
        <f t="shared" si="4"/>
        <v>180512.08636636176</v>
      </c>
      <c r="G220" s="100">
        <f t="shared" si="4"/>
        <v>840649.559476704</v>
      </c>
      <c r="H220" s="240">
        <f t="shared" si="4"/>
        <v>877596.2618550762</v>
      </c>
      <c r="I220" s="239">
        <f t="shared" si="4"/>
        <v>931462.4178720613</v>
      </c>
      <c r="J220" s="209">
        <f t="shared" si="4"/>
        <v>995595.9649037884</v>
      </c>
      <c r="K220" s="65"/>
    </row>
    <row r="221" spans="1:11" ht="31.5" customHeight="1" thickBot="1">
      <c r="A221" s="83" t="s">
        <v>522</v>
      </c>
      <c r="B221" s="179"/>
      <c r="C221" s="97"/>
      <c r="D221" s="242"/>
      <c r="E221" s="243"/>
      <c r="F221" s="244"/>
      <c r="G221" s="243"/>
      <c r="H221" s="242"/>
      <c r="I221" s="243"/>
      <c r="J221" s="243"/>
      <c r="K221" s="65"/>
    </row>
    <row r="222" spans="1:11" ht="13.5" thickBot="1">
      <c r="A222" s="183" t="s">
        <v>232</v>
      </c>
      <c r="B222" s="174" t="s">
        <v>11</v>
      </c>
      <c r="C222" s="245">
        <f>C185*12*C199/1000</f>
        <v>40316.1696</v>
      </c>
      <c r="D222" s="144">
        <f>D199*3*D185/1000</f>
        <v>8406.216</v>
      </c>
      <c r="E222" s="245">
        <f>E199*12*E185/1000</f>
        <v>39325.64472</v>
      </c>
      <c r="F222" s="246">
        <f>F199*3*F185/1000</f>
        <v>9267.584371111001</v>
      </c>
      <c r="G222" s="145">
        <f>G199*12*G185/1000</f>
        <v>40675.935965184006</v>
      </c>
      <c r="H222" s="146">
        <f>H199*12*H185/1000</f>
        <v>43375.53792</v>
      </c>
      <c r="I222" s="145">
        <f>I199*12*I185/1000</f>
        <v>41685.84</v>
      </c>
      <c r="J222" s="143">
        <f>J199*12*J185/1000</f>
        <v>44734.9392</v>
      </c>
      <c r="K222" s="65"/>
    </row>
    <row r="223" spans="1:11" ht="13.5" thickBot="1">
      <c r="A223" s="184" t="s">
        <v>233</v>
      </c>
      <c r="B223" s="181" t="s">
        <v>11</v>
      </c>
      <c r="C223" s="247">
        <f>C201*C186*12/1000</f>
        <v>51569.15759999999</v>
      </c>
      <c r="D223" s="248">
        <f>D201*3*D186/1000</f>
        <v>10263.24</v>
      </c>
      <c r="E223" s="247">
        <f>E201*12*E186/1000</f>
        <v>57398.576400000005</v>
      </c>
      <c r="F223" s="249">
        <f>F201*3*F186/1000</f>
        <v>10167.47910759</v>
      </c>
      <c r="G223" s="250">
        <f>G201*12*G186/1000</f>
        <v>53262.786720000004</v>
      </c>
      <c r="H223" s="251">
        <f>H201*12*H186/1000</f>
        <v>56703.562742112</v>
      </c>
      <c r="I223" s="250">
        <f>I201*12*I186/1000</f>
        <v>59106.48525862197</v>
      </c>
      <c r="J223" s="133">
        <f>J201*12*J186/1000</f>
        <v>61588.95763948409</v>
      </c>
      <c r="K223" s="65"/>
    </row>
    <row r="224" spans="1:11" ht="13.5" thickBot="1">
      <c r="A224" s="183" t="s">
        <v>234</v>
      </c>
      <c r="B224" s="181" t="s">
        <v>11</v>
      </c>
      <c r="C224" s="247">
        <f>C187*12*C203/1000</f>
        <v>10437.1092</v>
      </c>
      <c r="D224" s="248">
        <f>D203*3*D187/1000</f>
        <v>3008.016</v>
      </c>
      <c r="E224" s="247">
        <f>E203*12*E187/1000</f>
        <v>10794.108</v>
      </c>
      <c r="F224" s="249">
        <f>F203*3*F187/1000</f>
        <v>2140.0169999940003</v>
      </c>
      <c r="G224" s="250">
        <f>G203*12*G187/1000</f>
        <v>14271.6374712</v>
      </c>
      <c r="H224" s="251">
        <f>H203*12*H187/1000</f>
        <v>20633.263922251197</v>
      </c>
      <c r="I224" s="250">
        <f>I203*12*I187/1000</f>
        <v>22015.69260504203</v>
      </c>
      <c r="J224" s="133">
        <f>J203*12*J187/1000</f>
        <v>23532.573825529427</v>
      </c>
      <c r="K224" s="65"/>
    </row>
    <row r="225" spans="1:11" ht="13.5" thickBot="1">
      <c r="A225" s="184" t="s">
        <v>235</v>
      </c>
      <c r="B225" s="181" t="s">
        <v>11</v>
      </c>
      <c r="C225" s="247">
        <f>C188*12*C205/1000</f>
        <v>15570.692399999998</v>
      </c>
      <c r="D225" s="248">
        <f>D205*3*D188/1000</f>
        <v>3128.112</v>
      </c>
      <c r="E225" s="247">
        <f>E205*12*E188/1000</f>
        <v>16283.262</v>
      </c>
      <c r="F225" s="249">
        <f>F205*3*F188/1000</f>
        <v>3230.2203923999996</v>
      </c>
      <c r="G225" s="250">
        <f>G205*12*G188/1000</f>
        <v>19517.959440000002</v>
      </c>
      <c r="H225" s="251">
        <f>H205*12*H188/1000</f>
        <v>20778.819619824</v>
      </c>
      <c r="I225" s="250">
        <f>I205*12*I188/1000</f>
        <v>20619.03049694756</v>
      </c>
      <c r="J225" s="133">
        <f>J205*12*J188/1000</f>
        <v>22039.681698187243</v>
      </c>
      <c r="K225" s="65"/>
    </row>
    <row r="226" spans="1:11" ht="13.5" thickBot="1">
      <c r="A226" s="183" t="s">
        <v>236</v>
      </c>
      <c r="B226" s="181" t="s">
        <v>11</v>
      </c>
      <c r="C226" s="252">
        <f>C207*C189*12/1000</f>
        <v>441783.56879999995</v>
      </c>
      <c r="D226" s="248">
        <f>D207*3*D189/1000</f>
        <v>93741.9</v>
      </c>
      <c r="E226" s="247">
        <f>E207*12*E189/1000</f>
        <v>419772.26034</v>
      </c>
      <c r="F226" s="249">
        <f>F207*3*F189/1000</f>
        <v>98163.5563818</v>
      </c>
      <c r="G226" s="250">
        <f>G207*12*G189/1000</f>
        <v>443942.16199451993</v>
      </c>
      <c r="H226" s="251">
        <f>H207*12*H189/1000</f>
        <v>466181.84983294405</v>
      </c>
      <c r="I226" s="250">
        <f>I207*12*I189/1000</f>
        <v>497416.03377175133</v>
      </c>
      <c r="J226" s="133">
        <f>J207*12*J189/1000</f>
        <v>533139.12</v>
      </c>
      <c r="K226" s="65"/>
    </row>
    <row r="227" spans="1:11" ht="13.5" thickBot="1">
      <c r="A227" s="184" t="s">
        <v>237</v>
      </c>
      <c r="B227" s="181" t="s">
        <v>11</v>
      </c>
      <c r="C227" s="247">
        <f>C190*12*C209/1000</f>
        <v>39653.541600000004</v>
      </c>
      <c r="D227" s="248">
        <f>D209*3*D190/1000</f>
        <v>9660.768</v>
      </c>
      <c r="E227" s="247">
        <f>E209*12*E190/1000</f>
        <v>37564.728</v>
      </c>
      <c r="F227" s="249">
        <f>F209*3*F190/1000</f>
        <v>7982.4</v>
      </c>
      <c r="G227" s="250">
        <f>G209*12*G190/1000</f>
        <v>36701.483112</v>
      </c>
      <c r="H227" s="251">
        <f>H209*12*H190/1000</f>
        <v>38318.40228</v>
      </c>
      <c r="I227" s="250">
        <f>I209*12*I190/1000</f>
        <v>40433.959152840005</v>
      </c>
      <c r="J227" s="133">
        <f>J209*12*J190/1000</f>
        <v>43219.85893847069</v>
      </c>
      <c r="K227" s="65"/>
    </row>
    <row r="228" spans="1:11" ht="13.5" thickBot="1">
      <c r="A228" s="183" t="s">
        <v>238</v>
      </c>
      <c r="B228" s="181" t="s">
        <v>11</v>
      </c>
      <c r="C228" s="247">
        <f>C211*12*C191/1000</f>
        <v>67196.5272</v>
      </c>
      <c r="D228" s="248">
        <f>D211*3*D191/1000</f>
        <v>13792.002299999998</v>
      </c>
      <c r="E228" s="247">
        <f>E211*12*E191/1000</f>
        <v>65563.71359999999</v>
      </c>
      <c r="F228" s="249">
        <f>F211*3*F191/1000</f>
        <v>13558.286099654999</v>
      </c>
      <c r="G228" s="250">
        <f>G211*12*G191/1000</f>
        <v>68812.2100512</v>
      </c>
      <c r="H228" s="251">
        <f>H211*12*H191/1000</f>
        <v>70454.9664</v>
      </c>
      <c r="I228" s="250">
        <f>I211*12*I191/1000</f>
        <v>74532.92394240001</v>
      </c>
      <c r="J228" s="133">
        <f>J211*12*J191/1000</f>
        <v>79668.24240203136</v>
      </c>
      <c r="K228" s="65"/>
    </row>
    <row r="229" spans="1:11" ht="13.5" thickBot="1">
      <c r="A229" s="183" t="s">
        <v>239</v>
      </c>
      <c r="B229" s="181" t="s">
        <v>11</v>
      </c>
      <c r="C229" s="247">
        <f>C213*C192*12/1000</f>
        <v>81331.07519999999</v>
      </c>
      <c r="D229" s="248">
        <f>D213*3*D192/1000</f>
        <v>15184.8</v>
      </c>
      <c r="E229" s="247">
        <f>E213*12*E192/1000</f>
        <v>83484.60287999999</v>
      </c>
      <c r="F229" s="249">
        <f>F213*3*F192/1000</f>
        <v>18396.6299159958</v>
      </c>
      <c r="G229" s="250">
        <f>G213*12*G192/1000</f>
        <v>83119.35774240001</v>
      </c>
      <c r="H229" s="251">
        <f>H213*12*H192/1000</f>
        <v>84696.48818459222</v>
      </c>
      <c r="I229" s="250">
        <f>I213*12*I192/1000</f>
        <v>89471.93744128868</v>
      </c>
      <c r="J229" s="133">
        <f>J213*12*J192/1000</f>
        <v>95636.55393099345</v>
      </c>
      <c r="K229" s="65"/>
    </row>
    <row r="230" spans="1:11" ht="13.5" thickBot="1">
      <c r="A230" s="184" t="s">
        <v>240</v>
      </c>
      <c r="B230" s="181" t="s">
        <v>11</v>
      </c>
      <c r="C230" s="247">
        <f>C215*C193*12/1000</f>
        <v>36049.29840000001</v>
      </c>
      <c r="D230" s="248">
        <f>D215*3*D193/1000</f>
        <v>7336.98</v>
      </c>
      <c r="E230" s="247">
        <f>E215*12*E193/1000</f>
        <v>39865.971600000004</v>
      </c>
      <c r="F230" s="249">
        <f>F215*3*F193/1000</f>
        <v>8732.24153802</v>
      </c>
      <c r="G230" s="250">
        <f>G215*12*G193/1000</f>
        <v>36897.3219888</v>
      </c>
      <c r="H230" s="251">
        <f>H215*12*H193/1000</f>
        <v>35146.058569352645</v>
      </c>
      <c r="I230" s="250">
        <f>I215*12*I193/1000</f>
        <v>42795.08136316975</v>
      </c>
      <c r="J230" s="133">
        <f>J215*12*J193/1000</f>
        <v>45743.66246909215</v>
      </c>
      <c r="K230" s="65"/>
    </row>
    <row r="231" spans="1:11" ht="13.5" thickBot="1">
      <c r="A231" s="183" t="s">
        <v>241</v>
      </c>
      <c r="B231" s="181" t="s">
        <v>11</v>
      </c>
      <c r="C231" s="247">
        <f>C217*C194*12/1000</f>
        <v>49052.0448</v>
      </c>
      <c r="D231" s="248">
        <f>D217*3*D194/1000</f>
        <v>10109.1372</v>
      </c>
      <c r="E231" s="247">
        <f>E217*12*E194/1000</f>
        <v>42242.238840000005</v>
      </c>
      <c r="F231" s="249">
        <f>F217*3*F194/1000</f>
        <v>8873.671559796</v>
      </c>
      <c r="G231" s="250">
        <f>G217*12*G194/1000</f>
        <v>43448.7049914</v>
      </c>
      <c r="H231" s="251">
        <f>H217*12*H194/1000</f>
        <v>41307.312384000004</v>
      </c>
      <c r="I231" s="250">
        <f>I217*12*I194/1000</f>
        <v>43385.43384</v>
      </c>
      <c r="J231" s="133">
        <f>J217*12*J194/1000</f>
        <v>46292.3748</v>
      </c>
      <c r="K231" s="65"/>
    </row>
    <row r="232" spans="1:11" ht="12.75">
      <c r="A232" s="185"/>
      <c r="B232" s="65"/>
      <c r="C232" s="73"/>
      <c r="D232" s="73"/>
      <c r="E232" s="73"/>
      <c r="F232" s="73"/>
      <c r="G232" s="73"/>
      <c r="H232" s="73"/>
      <c r="I232" s="186"/>
      <c r="J232" s="73"/>
      <c r="K232" s="65"/>
    </row>
    <row r="233" spans="1:12" ht="39.75" customHeight="1">
      <c r="A233" s="272"/>
      <c r="B233" s="272"/>
      <c r="C233" s="272"/>
      <c r="D233" s="272"/>
      <c r="E233" s="272"/>
      <c r="F233" s="272"/>
      <c r="G233" s="272"/>
      <c r="H233" s="272"/>
      <c r="I233" s="272"/>
      <c r="J233" s="73"/>
      <c r="K233" s="187"/>
      <c r="L233" s="1"/>
    </row>
    <row r="234" spans="1:12" ht="15.75" customHeight="1" hidden="1">
      <c r="A234" s="272"/>
      <c r="B234" s="272"/>
      <c r="C234" s="272"/>
      <c r="D234" s="272"/>
      <c r="E234" s="272"/>
      <c r="F234" s="272"/>
      <c r="G234" s="272"/>
      <c r="H234" s="272"/>
      <c r="I234" s="272"/>
      <c r="J234" s="73"/>
      <c r="K234" s="187"/>
      <c r="L234" s="1"/>
    </row>
    <row r="235" spans="1:12" ht="9" customHeight="1">
      <c r="A235" s="65"/>
      <c r="B235" s="65"/>
      <c r="C235" s="73"/>
      <c r="D235" s="73"/>
      <c r="E235" s="73"/>
      <c r="F235" s="73"/>
      <c r="G235" s="73"/>
      <c r="H235" s="73"/>
      <c r="I235" s="73"/>
      <c r="J235" s="73"/>
      <c r="K235" s="187"/>
      <c r="L235" s="1"/>
    </row>
  </sheetData>
  <sheetProtection/>
  <mergeCells count="5">
    <mergeCell ref="A233:I234"/>
    <mergeCell ref="B5:G5"/>
    <mergeCell ref="A2:K2"/>
    <mergeCell ref="A118:I119"/>
    <mergeCell ref="A160:I161"/>
  </mergeCells>
  <printOptions/>
  <pageMargins left="0" right="0" top="0.7874015748031497" bottom="0.7874015748031497" header="0.5118110236220472" footer="0.5118110236220472"/>
  <pageSetup horizontalDpi="600" verticalDpi="600" orientation="portrait" paperSize="9" scale="64" r:id="rId1"/>
  <rowBreaks count="2" manualBreakCount="2">
    <brk id="121" max="255" man="1"/>
    <brk id="17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526"/>
  <sheetViews>
    <sheetView zoomScalePageLayoutView="0" workbookViewId="0" topLeftCell="A370">
      <selection activeCell="A495" sqref="A495"/>
    </sheetView>
  </sheetViews>
  <sheetFormatPr defaultColWidth="9.00390625" defaultRowHeight="12.75"/>
  <cols>
    <col min="1" max="1" width="56.25390625" style="4" customWidth="1"/>
    <col min="2" max="16384" width="9.125" style="4" customWidth="1"/>
  </cols>
  <sheetData>
    <row r="1" ht="15.75">
      <c r="A1" s="2"/>
    </row>
    <row r="2" ht="15.75">
      <c r="A2" s="3" t="s">
        <v>481</v>
      </c>
    </row>
    <row r="3" ht="15.75">
      <c r="A3" s="5" t="s">
        <v>480</v>
      </c>
    </row>
    <row r="5" ht="15.75" thickBot="1"/>
    <row r="6" ht="15">
      <c r="A6" s="6"/>
    </row>
    <row r="7" ht="15">
      <c r="A7" s="7"/>
    </row>
    <row r="8" ht="15">
      <c r="A8" s="8"/>
    </row>
    <row r="9" ht="15.75" thickBot="1">
      <c r="A9" s="9"/>
    </row>
    <row r="10" ht="15">
      <c r="A10" s="10"/>
    </row>
    <row r="11" ht="15">
      <c r="A11" s="11" t="s">
        <v>64</v>
      </c>
    </row>
    <row r="12" ht="15">
      <c r="A12" s="12"/>
    </row>
    <row r="13" ht="15">
      <c r="A13" s="12" t="s">
        <v>65</v>
      </c>
    </row>
    <row r="14" ht="15">
      <c r="A14" s="13" t="s">
        <v>66</v>
      </c>
    </row>
    <row r="15" ht="15">
      <c r="A15" s="13" t="s">
        <v>67</v>
      </c>
    </row>
    <row r="16" ht="15">
      <c r="A16" s="13" t="s">
        <v>68</v>
      </c>
    </row>
    <row r="17" ht="15">
      <c r="A17" s="13" t="s">
        <v>69</v>
      </c>
    </row>
    <row r="18" ht="15">
      <c r="A18" s="13" t="s">
        <v>70</v>
      </c>
    </row>
    <row r="19" ht="15">
      <c r="A19" s="13" t="s">
        <v>71</v>
      </c>
    </row>
    <row r="20" ht="15">
      <c r="A20" s="13" t="s">
        <v>72</v>
      </c>
    </row>
    <row r="21" ht="15">
      <c r="A21" s="13" t="s">
        <v>73</v>
      </c>
    </row>
    <row r="22" ht="15">
      <c r="A22" s="13" t="s">
        <v>74</v>
      </c>
    </row>
    <row r="23" ht="15">
      <c r="A23" s="13" t="s">
        <v>75</v>
      </c>
    </row>
    <row r="24" ht="15">
      <c r="A24" s="13" t="s">
        <v>76</v>
      </c>
    </row>
    <row r="25" ht="15">
      <c r="A25" s="13" t="s">
        <v>77</v>
      </c>
    </row>
    <row r="26" ht="15">
      <c r="A26" s="14"/>
    </row>
    <row r="27" ht="15">
      <c r="A27" s="15" t="s">
        <v>78</v>
      </c>
    </row>
    <row r="28" ht="15">
      <c r="A28" s="12" t="s">
        <v>79</v>
      </c>
    </row>
    <row r="29" ht="15">
      <c r="A29" s="16" t="s">
        <v>80</v>
      </c>
    </row>
    <row r="30" ht="15">
      <c r="A30" s="17" t="s">
        <v>81</v>
      </c>
    </row>
    <row r="31" ht="15">
      <c r="A31" s="17" t="s">
        <v>82</v>
      </c>
    </row>
    <row r="32" ht="15">
      <c r="A32" s="17" t="s">
        <v>83</v>
      </c>
    </row>
    <row r="33" ht="15">
      <c r="A33" s="17" t="s">
        <v>84</v>
      </c>
    </row>
    <row r="34" ht="15">
      <c r="A34" s="17" t="s">
        <v>85</v>
      </c>
    </row>
    <row r="35" ht="15">
      <c r="A35" s="17" t="s">
        <v>86</v>
      </c>
    </row>
    <row r="36" ht="15">
      <c r="A36" s="17" t="s">
        <v>87</v>
      </c>
    </row>
    <row r="37" ht="15">
      <c r="A37" s="17" t="s">
        <v>88</v>
      </c>
    </row>
    <row r="38" ht="15">
      <c r="A38" s="17" t="s">
        <v>89</v>
      </c>
    </row>
    <row r="39" ht="15">
      <c r="A39" s="17" t="s">
        <v>90</v>
      </c>
    </row>
    <row r="40" ht="15">
      <c r="A40" s="17" t="s">
        <v>91</v>
      </c>
    </row>
    <row r="41" ht="15">
      <c r="A41" s="17" t="s">
        <v>92</v>
      </c>
    </row>
    <row r="42" ht="15">
      <c r="A42" s="17" t="s">
        <v>93</v>
      </c>
    </row>
    <row r="43" ht="15">
      <c r="A43" s="17" t="s">
        <v>94</v>
      </c>
    </row>
    <row r="44" ht="15">
      <c r="A44" s="17" t="s">
        <v>95</v>
      </c>
    </row>
    <row r="45" ht="15">
      <c r="A45" s="17" t="s">
        <v>96</v>
      </c>
    </row>
    <row r="46" ht="15">
      <c r="A46" s="17" t="s">
        <v>97</v>
      </c>
    </row>
    <row r="47" ht="15">
      <c r="A47" s="17" t="s">
        <v>98</v>
      </c>
    </row>
    <row r="48" ht="15">
      <c r="A48" s="12" t="s">
        <v>99</v>
      </c>
    </row>
    <row r="49" ht="15">
      <c r="A49" s="16" t="s">
        <v>80</v>
      </c>
    </row>
    <row r="50" ht="15">
      <c r="A50" s="17" t="s">
        <v>506</v>
      </c>
    </row>
    <row r="51" ht="15">
      <c r="A51" s="17" t="s">
        <v>100</v>
      </c>
    </row>
    <row r="52" ht="15">
      <c r="A52" s="17" t="s">
        <v>101</v>
      </c>
    </row>
    <row r="53" ht="15">
      <c r="A53" s="17" t="s">
        <v>102</v>
      </c>
    </row>
    <row r="54" ht="15">
      <c r="A54" s="17" t="s">
        <v>103</v>
      </c>
    </row>
    <row r="55" ht="15">
      <c r="A55" s="17" t="s">
        <v>104</v>
      </c>
    </row>
    <row r="56" ht="15">
      <c r="A56" s="17" t="s">
        <v>105</v>
      </c>
    </row>
    <row r="57" ht="15">
      <c r="A57" s="17" t="s">
        <v>106</v>
      </c>
    </row>
    <row r="58" ht="15">
      <c r="A58" s="17" t="s">
        <v>107</v>
      </c>
    </row>
    <row r="59" ht="15">
      <c r="A59" s="17" t="s">
        <v>108</v>
      </c>
    </row>
    <row r="60" ht="15">
      <c r="A60" s="17" t="s">
        <v>109</v>
      </c>
    </row>
    <row r="61" ht="15">
      <c r="A61" s="12" t="s">
        <v>110</v>
      </c>
    </row>
    <row r="62" ht="15">
      <c r="A62" s="16" t="s">
        <v>111</v>
      </c>
    </row>
    <row r="63" ht="15">
      <c r="A63" s="17" t="s">
        <v>112</v>
      </c>
    </row>
    <row r="64" ht="15">
      <c r="A64" s="17" t="s">
        <v>113</v>
      </c>
    </row>
    <row r="65" ht="15">
      <c r="A65" s="17" t="s">
        <v>114</v>
      </c>
    </row>
    <row r="66" ht="15">
      <c r="A66" s="17" t="s">
        <v>115</v>
      </c>
    </row>
    <row r="67" ht="15">
      <c r="A67" s="17" t="s">
        <v>197</v>
      </c>
    </row>
    <row r="68" ht="15">
      <c r="A68" s="12" t="s">
        <v>116</v>
      </c>
    </row>
    <row r="69" ht="15">
      <c r="A69" s="16" t="s">
        <v>111</v>
      </c>
    </row>
    <row r="70" ht="15">
      <c r="A70" s="17" t="s">
        <v>117</v>
      </c>
    </row>
    <row r="71" ht="15">
      <c r="A71" s="17" t="s">
        <v>118</v>
      </c>
    </row>
    <row r="72" ht="15">
      <c r="A72" s="17" t="s">
        <v>119</v>
      </c>
    </row>
    <row r="73" ht="15">
      <c r="A73" s="17" t="s">
        <v>120</v>
      </c>
    </row>
    <row r="74" ht="15">
      <c r="A74" s="17" t="s">
        <v>121</v>
      </c>
    </row>
    <row r="75" spans="1:2" ht="15">
      <c r="A75" s="17" t="s">
        <v>485</v>
      </c>
      <c r="B75" s="23"/>
    </row>
    <row r="76" ht="15">
      <c r="A76" s="17" t="s">
        <v>122</v>
      </c>
    </row>
    <row r="77" ht="15">
      <c r="A77" s="17" t="s">
        <v>123</v>
      </c>
    </row>
    <row r="78" ht="15">
      <c r="A78" s="17" t="s">
        <v>124</v>
      </c>
    </row>
    <row r="79" ht="15">
      <c r="A79" s="17" t="s">
        <v>125</v>
      </c>
    </row>
    <row r="80" ht="15">
      <c r="A80" s="17" t="s">
        <v>126</v>
      </c>
    </row>
    <row r="81" ht="15">
      <c r="A81" s="17" t="s">
        <v>127</v>
      </c>
    </row>
    <row r="82" ht="15">
      <c r="A82" s="12" t="s">
        <v>128</v>
      </c>
    </row>
    <row r="83" ht="15">
      <c r="A83" s="16" t="s">
        <v>111</v>
      </c>
    </row>
    <row r="84" ht="15">
      <c r="A84" s="17" t="s">
        <v>129</v>
      </c>
    </row>
    <row r="85" ht="15">
      <c r="A85" s="17" t="s">
        <v>130</v>
      </c>
    </row>
    <row r="86" ht="15">
      <c r="A86" s="17" t="s">
        <v>131</v>
      </c>
    </row>
    <row r="87" ht="15">
      <c r="A87" s="17" t="s">
        <v>132</v>
      </c>
    </row>
    <row r="88" ht="15">
      <c r="A88" s="17" t="s">
        <v>133</v>
      </c>
    </row>
    <row r="89" ht="15">
      <c r="A89" s="17" t="s">
        <v>134</v>
      </c>
    </row>
    <row r="90" ht="15">
      <c r="A90" s="17" t="s">
        <v>135</v>
      </c>
    </row>
    <row r="91" ht="15">
      <c r="A91" s="12" t="s">
        <v>136</v>
      </c>
    </row>
    <row r="92" ht="15">
      <c r="A92" s="16" t="s">
        <v>111</v>
      </c>
    </row>
    <row r="93" ht="15">
      <c r="A93" s="17" t="s">
        <v>137</v>
      </c>
    </row>
    <row r="94" ht="15">
      <c r="A94" s="17" t="s">
        <v>138</v>
      </c>
    </row>
    <row r="95" ht="15">
      <c r="A95" s="17" t="s">
        <v>139</v>
      </c>
    </row>
    <row r="96" ht="15">
      <c r="A96" s="17" t="s">
        <v>140</v>
      </c>
    </row>
    <row r="97" ht="15">
      <c r="A97" s="17" t="s">
        <v>141</v>
      </c>
    </row>
    <row r="98" ht="15">
      <c r="A98" s="17" t="s">
        <v>142</v>
      </c>
    </row>
    <row r="99" ht="15">
      <c r="A99" s="17" t="s">
        <v>143</v>
      </c>
    </row>
    <row r="100" ht="15">
      <c r="A100" s="17" t="s">
        <v>144</v>
      </c>
    </row>
    <row r="101" ht="15">
      <c r="A101" s="17" t="s">
        <v>145</v>
      </c>
    </row>
    <row r="102" ht="15">
      <c r="A102" s="17" t="s">
        <v>146</v>
      </c>
    </row>
    <row r="103" ht="15">
      <c r="A103" s="12" t="s">
        <v>147</v>
      </c>
    </row>
    <row r="104" ht="15">
      <c r="A104" s="16" t="s">
        <v>111</v>
      </c>
    </row>
    <row r="105" ht="15">
      <c r="A105" s="17" t="s">
        <v>148</v>
      </c>
    </row>
    <row r="106" ht="15">
      <c r="A106" s="17" t="s">
        <v>149</v>
      </c>
    </row>
    <row r="107" ht="15">
      <c r="A107" s="17" t="s">
        <v>150</v>
      </c>
    </row>
    <row r="108" ht="15">
      <c r="A108" s="17" t="s">
        <v>151</v>
      </c>
    </row>
    <row r="109" ht="15">
      <c r="A109" s="12" t="s">
        <v>152</v>
      </c>
    </row>
    <row r="110" ht="15">
      <c r="A110" s="16" t="s">
        <v>111</v>
      </c>
    </row>
    <row r="111" ht="15">
      <c r="A111" s="17" t="s">
        <v>153</v>
      </c>
    </row>
    <row r="112" ht="15">
      <c r="A112" s="17" t="s">
        <v>154</v>
      </c>
    </row>
    <row r="113" spans="1:2" ht="15">
      <c r="A113" s="17" t="s">
        <v>486</v>
      </c>
      <c r="B113" s="23"/>
    </row>
    <row r="114" ht="15">
      <c r="A114" s="17" t="s">
        <v>155</v>
      </c>
    </row>
    <row r="115" ht="15">
      <c r="A115" s="17" t="s">
        <v>156</v>
      </c>
    </row>
    <row r="116" ht="15">
      <c r="A116" s="17" t="s">
        <v>157</v>
      </c>
    </row>
    <row r="117" ht="15">
      <c r="A117" s="17" t="s">
        <v>158</v>
      </c>
    </row>
    <row r="118" ht="15">
      <c r="A118" s="12" t="s">
        <v>159</v>
      </c>
    </row>
    <row r="119" ht="15">
      <c r="A119" s="16" t="s">
        <v>111</v>
      </c>
    </row>
    <row r="120" ht="15">
      <c r="A120" s="17" t="s">
        <v>160</v>
      </c>
    </row>
    <row r="121" ht="15">
      <c r="A121" s="17" t="s">
        <v>161</v>
      </c>
    </row>
    <row r="122" ht="15">
      <c r="A122" s="17" t="s">
        <v>162</v>
      </c>
    </row>
    <row r="123" ht="15">
      <c r="A123" s="17" t="s">
        <v>163</v>
      </c>
    </row>
    <row r="124" ht="15">
      <c r="A124" s="17" t="s">
        <v>164</v>
      </c>
    </row>
    <row r="125" ht="15">
      <c r="A125" s="17" t="s">
        <v>165</v>
      </c>
    </row>
    <row r="126" ht="15">
      <c r="A126" s="17" t="s">
        <v>166</v>
      </c>
    </row>
    <row r="127" ht="15">
      <c r="A127" s="17" t="s">
        <v>167</v>
      </c>
    </row>
    <row r="128" ht="15">
      <c r="A128" s="17" t="s">
        <v>168</v>
      </c>
    </row>
    <row r="129" ht="15">
      <c r="A129" s="17" t="s">
        <v>169</v>
      </c>
    </row>
    <row r="130" ht="15">
      <c r="A130" s="17" t="s">
        <v>170</v>
      </c>
    </row>
    <row r="131" ht="15">
      <c r="A131" s="17" t="s">
        <v>171</v>
      </c>
    </row>
    <row r="132" ht="15">
      <c r="A132" s="17" t="s">
        <v>172</v>
      </c>
    </row>
    <row r="133" ht="15">
      <c r="A133" s="12" t="s">
        <v>173</v>
      </c>
    </row>
    <row r="134" ht="15">
      <c r="A134" s="16" t="s">
        <v>111</v>
      </c>
    </row>
    <row r="135" spans="1:2" ht="15">
      <c r="A135" s="17" t="s">
        <v>487</v>
      </c>
      <c r="B135" s="23"/>
    </row>
    <row r="136" ht="15">
      <c r="A136" s="17" t="s">
        <v>174</v>
      </c>
    </row>
    <row r="137" ht="15">
      <c r="A137" s="17" t="s">
        <v>175</v>
      </c>
    </row>
    <row r="138" ht="15">
      <c r="A138" s="17" t="s">
        <v>121</v>
      </c>
    </row>
    <row r="139" ht="15">
      <c r="A139" s="17" t="s">
        <v>176</v>
      </c>
    </row>
    <row r="140" ht="15">
      <c r="A140" s="17" t="s">
        <v>177</v>
      </c>
    </row>
    <row r="141" ht="15">
      <c r="A141" s="17" t="s">
        <v>178</v>
      </c>
    </row>
    <row r="142" ht="15">
      <c r="A142" s="17" t="s">
        <v>179</v>
      </c>
    </row>
    <row r="143" ht="15">
      <c r="A143" s="17" t="s">
        <v>180</v>
      </c>
    </row>
    <row r="144" ht="15">
      <c r="A144" s="12" t="s">
        <v>181</v>
      </c>
    </row>
    <row r="145" ht="15">
      <c r="A145" s="16" t="s">
        <v>111</v>
      </c>
    </row>
    <row r="146" ht="15">
      <c r="A146" s="17" t="s">
        <v>182</v>
      </c>
    </row>
    <row r="147" ht="15">
      <c r="A147" s="17" t="s">
        <v>183</v>
      </c>
    </row>
    <row r="148" ht="15">
      <c r="A148" s="17" t="s">
        <v>184</v>
      </c>
    </row>
    <row r="149" ht="15">
      <c r="A149" s="17" t="s">
        <v>185</v>
      </c>
    </row>
    <row r="150" ht="15">
      <c r="A150" s="17" t="s">
        <v>186</v>
      </c>
    </row>
    <row r="151" ht="15">
      <c r="A151" s="17" t="s">
        <v>187</v>
      </c>
    </row>
    <row r="152" ht="15">
      <c r="A152" s="17" t="s">
        <v>188</v>
      </c>
    </row>
    <row r="153" ht="15">
      <c r="A153" s="17" t="s">
        <v>189</v>
      </c>
    </row>
    <row r="154" ht="15">
      <c r="A154" s="17" t="s">
        <v>190</v>
      </c>
    </row>
    <row r="155" ht="15">
      <c r="A155" s="12" t="s">
        <v>191</v>
      </c>
    </row>
    <row r="156" ht="15">
      <c r="A156" s="16" t="s">
        <v>111</v>
      </c>
    </row>
    <row r="157" ht="15">
      <c r="A157" s="17" t="s">
        <v>192</v>
      </c>
    </row>
    <row r="158" ht="15">
      <c r="A158" s="17" t="s">
        <v>193</v>
      </c>
    </row>
    <row r="159" ht="15">
      <c r="A159" s="17" t="s">
        <v>194</v>
      </c>
    </row>
    <row r="160" ht="15">
      <c r="A160" s="17" t="s">
        <v>505</v>
      </c>
    </row>
    <row r="161" ht="15">
      <c r="A161" s="17" t="s">
        <v>195</v>
      </c>
    </row>
    <row r="162" ht="15">
      <c r="A162" s="17" t="s">
        <v>196</v>
      </c>
    </row>
    <row r="163" ht="15">
      <c r="A163" s="17" t="s">
        <v>197</v>
      </c>
    </row>
    <row r="164" ht="15">
      <c r="A164" s="17" t="s">
        <v>198</v>
      </c>
    </row>
    <row r="165" ht="15">
      <c r="A165" s="17" t="s">
        <v>199</v>
      </c>
    </row>
    <row r="166" ht="15">
      <c r="A166" s="12" t="s">
        <v>200</v>
      </c>
    </row>
    <row r="167" ht="15">
      <c r="A167" s="16" t="s">
        <v>111</v>
      </c>
    </row>
    <row r="168" spans="1:2" ht="15">
      <c r="A168" s="17" t="s">
        <v>488</v>
      </c>
      <c r="B168" s="23"/>
    </row>
    <row r="169" ht="15">
      <c r="A169" s="17" t="s">
        <v>201</v>
      </c>
    </row>
    <row r="170" ht="15">
      <c r="A170" s="17" t="s">
        <v>202</v>
      </c>
    </row>
    <row r="171" ht="15">
      <c r="A171" s="17" t="s">
        <v>203</v>
      </c>
    </row>
    <row r="172" ht="15">
      <c r="A172" s="17" t="s">
        <v>204</v>
      </c>
    </row>
    <row r="173" ht="15">
      <c r="A173" s="17" t="s">
        <v>205</v>
      </c>
    </row>
    <row r="174" ht="15">
      <c r="A174" s="17" t="s">
        <v>206</v>
      </c>
    </row>
    <row r="175" ht="15">
      <c r="A175" s="17" t="s">
        <v>104</v>
      </c>
    </row>
    <row r="176" spans="1:2" ht="15">
      <c r="A176" s="17" t="s">
        <v>489</v>
      </c>
      <c r="B176" s="23"/>
    </row>
    <row r="177" ht="15">
      <c r="A177" s="17" t="s">
        <v>207</v>
      </c>
    </row>
    <row r="178" ht="15">
      <c r="A178" s="17" t="s">
        <v>208</v>
      </c>
    </row>
    <row r="179" ht="15">
      <c r="A179" s="12" t="s">
        <v>209</v>
      </c>
    </row>
    <row r="180" ht="15">
      <c r="A180" s="16" t="s">
        <v>111</v>
      </c>
    </row>
    <row r="181" ht="15">
      <c r="A181" s="18" t="s">
        <v>210</v>
      </c>
    </row>
    <row r="182" ht="15">
      <c r="A182" s="17" t="s">
        <v>211</v>
      </c>
    </row>
    <row r="183" ht="15">
      <c r="A183" s="17" t="s">
        <v>212</v>
      </c>
    </row>
    <row r="184" ht="15">
      <c r="A184" s="17" t="s">
        <v>213</v>
      </c>
    </row>
    <row r="185" ht="15">
      <c r="A185" s="17" t="s">
        <v>214</v>
      </c>
    </row>
    <row r="186" ht="15">
      <c r="A186" s="17" t="s">
        <v>215</v>
      </c>
    </row>
    <row r="187" ht="15">
      <c r="A187" s="17" t="s">
        <v>216</v>
      </c>
    </row>
    <row r="188" ht="15">
      <c r="A188" s="17" t="s">
        <v>217</v>
      </c>
    </row>
    <row r="189" ht="15">
      <c r="A189" s="12" t="s">
        <v>218</v>
      </c>
    </row>
    <row r="190" ht="15">
      <c r="A190" s="16" t="s">
        <v>219</v>
      </c>
    </row>
    <row r="191" ht="15">
      <c r="A191" s="17" t="s">
        <v>220</v>
      </c>
    </row>
    <row r="192" ht="15">
      <c r="A192" s="17" t="s">
        <v>221</v>
      </c>
    </row>
    <row r="193" ht="15">
      <c r="A193" s="17" t="s">
        <v>222</v>
      </c>
    </row>
    <row r="194" ht="15">
      <c r="A194" s="17" t="s">
        <v>504</v>
      </c>
    </row>
    <row r="195" ht="15">
      <c r="A195" s="17" t="s">
        <v>223</v>
      </c>
    </row>
    <row r="196" ht="15">
      <c r="A196" s="17" t="s">
        <v>224</v>
      </c>
    </row>
    <row r="197" ht="15">
      <c r="A197" s="17" t="s">
        <v>225</v>
      </c>
    </row>
    <row r="198" ht="15">
      <c r="A198" s="17" t="s">
        <v>226</v>
      </c>
    </row>
    <row r="199" ht="15">
      <c r="A199" s="17" t="s">
        <v>227</v>
      </c>
    </row>
    <row r="200" ht="15">
      <c r="A200" s="17" t="s">
        <v>228</v>
      </c>
    </row>
    <row r="201" ht="15">
      <c r="A201" s="17" t="s">
        <v>229</v>
      </c>
    </row>
    <row r="202" ht="15">
      <c r="A202" s="17" t="s">
        <v>230</v>
      </c>
    </row>
    <row r="203" ht="15">
      <c r="A203" s="12" t="s">
        <v>231</v>
      </c>
    </row>
    <row r="204" ht="15">
      <c r="A204" s="16" t="s">
        <v>111</v>
      </c>
    </row>
    <row r="205" ht="15">
      <c r="A205" s="17" t="s">
        <v>232</v>
      </c>
    </row>
    <row r="206" ht="15">
      <c r="A206" s="17" t="s">
        <v>233</v>
      </c>
    </row>
    <row r="207" ht="15">
      <c r="A207" s="17" t="s">
        <v>234</v>
      </c>
    </row>
    <row r="208" ht="15">
      <c r="A208" s="17" t="s">
        <v>235</v>
      </c>
    </row>
    <row r="209" ht="15">
      <c r="A209" s="17" t="s">
        <v>236</v>
      </c>
    </row>
    <row r="210" ht="15">
      <c r="A210" s="17" t="s">
        <v>237</v>
      </c>
    </row>
    <row r="211" ht="15">
      <c r="A211" s="17" t="s">
        <v>238</v>
      </c>
    </row>
    <row r="212" ht="15">
      <c r="A212" s="17" t="s">
        <v>239</v>
      </c>
    </row>
    <row r="213" ht="15">
      <c r="A213" s="17" t="s">
        <v>240</v>
      </c>
    </row>
    <row r="214" ht="15">
      <c r="A214" s="17" t="s">
        <v>241</v>
      </c>
    </row>
    <row r="215" ht="15">
      <c r="A215" s="12" t="s">
        <v>242</v>
      </c>
    </row>
    <row r="216" ht="15">
      <c r="A216" s="16" t="s">
        <v>111</v>
      </c>
    </row>
    <row r="217" ht="15">
      <c r="A217" s="17" t="s">
        <v>243</v>
      </c>
    </row>
    <row r="218" ht="15">
      <c r="A218" s="17" t="s">
        <v>244</v>
      </c>
    </row>
    <row r="219" ht="15">
      <c r="A219" s="17" t="s">
        <v>245</v>
      </c>
    </row>
    <row r="220" ht="15">
      <c r="A220" s="17" t="s">
        <v>507</v>
      </c>
    </row>
    <row r="221" ht="15">
      <c r="A221" s="17" t="s">
        <v>246</v>
      </c>
    </row>
    <row r="222" ht="15">
      <c r="A222" s="17" t="s">
        <v>247</v>
      </c>
    </row>
    <row r="223" ht="15">
      <c r="A223" s="17" t="s">
        <v>248</v>
      </c>
    </row>
    <row r="224" ht="15">
      <c r="A224" s="12" t="s">
        <v>249</v>
      </c>
    </row>
    <row r="225" ht="15">
      <c r="A225" s="16" t="s">
        <v>111</v>
      </c>
    </row>
    <row r="226" ht="15">
      <c r="A226" s="17" t="s">
        <v>250</v>
      </c>
    </row>
    <row r="227" ht="15">
      <c r="A227" s="17" t="s">
        <v>251</v>
      </c>
    </row>
    <row r="228" ht="15">
      <c r="A228" s="17" t="s">
        <v>503</v>
      </c>
    </row>
    <row r="229" ht="15">
      <c r="A229" s="17" t="s">
        <v>252</v>
      </c>
    </row>
    <row r="230" ht="15">
      <c r="A230" s="17" t="s">
        <v>253</v>
      </c>
    </row>
    <row r="231" ht="15">
      <c r="A231" s="17" t="s">
        <v>183</v>
      </c>
    </row>
    <row r="232" ht="15">
      <c r="A232" s="17" t="s">
        <v>254</v>
      </c>
    </row>
    <row r="233" ht="15">
      <c r="A233" s="17" t="s">
        <v>167</v>
      </c>
    </row>
    <row r="234" ht="15">
      <c r="A234" s="17" t="s">
        <v>508</v>
      </c>
    </row>
    <row r="235" ht="15">
      <c r="A235" s="17" t="s">
        <v>255</v>
      </c>
    </row>
    <row r="236" ht="15">
      <c r="A236" s="17" t="s">
        <v>256</v>
      </c>
    </row>
    <row r="237" ht="15">
      <c r="A237" s="17" t="s">
        <v>257</v>
      </c>
    </row>
    <row r="238" ht="15">
      <c r="A238" s="17" t="s">
        <v>258</v>
      </c>
    </row>
    <row r="239" ht="15">
      <c r="A239" s="17" t="s">
        <v>502</v>
      </c>
    </row>
    <row r="240" ht="15">
      <c r="A240" s="17" t="s">
        <v>259</v>
      </c>
    </row>
    <row r="241" ht="15">
      <c r="A241" s="12" t="s">
        <v>260</v>
      </c>
    </row>
    <row r="242" ht="15">
      <c r="A242" s="16" t="s">
        <v>111</v>
      </c>
    </row>
    <row r="243" ht="15">
      <c r="A243" s="17" t="s">
        <v>261</v>
      </c>
    </row>
    <row r="244" ht="15">
      <c r="A244" s="17" t="s">
        <v>262</v>
      </c>
    </row>
    <row r="245" ht="15">
      <c r="A245" s="17" t="s">
        <v>263</v>
      </c>
    </row>
    <row r="246" ht="15">
      <c r="A246" s="12" t="s">
        <v>264</v>
      </c>
    </row>
    <row r="247" ht="15">
      <c r="A247" s="16" t="s">
        <v>111</v>
      </c>
    </row>
    <row r="248" ht="15">
      <c r="A248" s="17" t="s">
        <v>265</v>
      </c>
    </row>
    <row r="249" ht="15">
      <c r="A249" s="17" t="s">
        <v>266</v>
      </c>
    </row>
    <row r="250" ht="15">
      <c r="A250" s="17" t="s">
        <v>267</v>
      </c>
    </row>
    <row r="251" ht="15">
      <c r="A251" s="17" t="s">
        <v>268</v>
      </c>
    </row>
    <row r="252" ht="15">
      <c r="A252" s="17" t="s">
        <v>269</v>
      </c>
    </row>
    <row r="253" ht="15">
      <c r="A253" s="17" t="s">
        <v>270</v>
      </c>
    </row>
    <row r="254" ht="15">
      <c r="A254" s="17" t="s">
        <v>271</v>
      </c>
    </row>
    <row r="255" ht="15">
      <c r="A255" s="17" t="s">
        <v>272</v>
      </c>
    </row>
    <row r="256" ht="15">
      <c r="A256" s="17" t="s">
        <v>273</v>
      </c>
    </row>
    <row r="257" ht="15">
      <c r="A257" s="12" t="s">
        <v>274</v>
      </c>
    </row>
    <row r="258" ht="15">
      <c r="A258" s="16" t="s">
        <v>111</v>
      </c>
    </row>
    <row r="259" ht="15">
      <c r="A259" s="17" t="s">
        <v>275</v>
      </c>
    </row>
    <row r="260" ht="15">
      <c r="A260" s="17" t="s">
        <v>276</v>
      </c>
    </row>
    <row r="261" ht="15">
      <c r="A261" s="17" t="s">
        <v>277</v>
      </c>
    </row>
    <row r="262" ht="15">
      <c r="A262" s="17" t="s">
        <v>278</v>
      </c>
    </row>
    <row r="263" ht="15">
      <c r="A263" s="17" t="s">
        <v>279</v>
      </c>
    </row>
    <row r="264" ht="15">
      <c r="A264" s="17" t="s">
        <v>280</v>
      </c>
    </row>
    <row r="265" ht="15">
      <c r="A265" s="17" t="s">
        <v>281</v>
      </c>
    </row>
    <row r="266" ht="15">
      <c r="A266" s="17" t="s">
        <v>282</v>
      </c>
    </row>
    <row r="267" ht="15">
      <c r="A267" s="12" t="s">
        <v>283</v>
      </c>
    </row>
    <row r="268" ht="15">
      <c r="A268" s="16" t="s">
        <v>111</v>
      </c>
    </row>
    <row r="269" ht="15">
      <c r="A269" s="17" t="s">
        <v>284</v>
      </c>
    </row>
    <row r="270" ht="15">
      <c r="A270" s="17" t="s">
        <v>285</v>
      </c>
    </row>
    <row r="271" ht="15">
      <c r="A271" s="17" t="s">
        <v>286</v>
      </c>
    </row>
    <row r="272" ht="15">
      <c r="A272" s="17" t="s">
        <v>287</v>
      </c>
    </row>
    <row r="273" ht="15">
      <c r="A273" s="17" t="s">
        <v>288</v>
      </c>
    </row>
    <row r="274" ht="15">
      <c r="A274" s="17" t="s">
        <v>289</v>
      </c>
    </row>
    <row r="275" ht="15">
      <c r="A275" s="17" t="s">
        <v>509</v>
      </c>
    </row>
    <row r="276" ht="15">
      <c r="A276" s="17" t="s">
        <v>290</v>
      </c>
    </row>
    <row r="277" ht="15">
      <c r="A277" s="17" t="s">
        <v>291</v>
      </c>
    </row>
    <row r="278" ht="15">
      <c r="A278" s="17" t="s">
        <v>292</v>
      </c>
    </row>
    <row r="279" ht="15">
      <c r="A279" s="17" t="s">
        <v>293</v>
      </c>
    </row>
    <row r="280" ht="15">
      <c r="A280" s="17" t="s">
        <v>294</v>
      </c>
    </row>
    <row r="281" ht="15">
      <c r="A281" s="17" t="s">
        <v>295</v>
      </c>
    </row>
    <row r="282" ht="15">
      <c r="A282" s="12" t="s">
        <v>296</v>
      </c>
    </row>
    <row r="283" ht="15">
      <c r="A283" s="16" t="s">
        <v>111</v>
      </c>
    </row>
    <row r="284" ht="15">
      <c r="A284" s="17" t="s">
        <v>494</v>
      </c>
    </row>
    <row r="285" ht="15">
      <c r="A285" s="17" t="s">
        <v>297</v>
      </c>
    </row>
    <row r="286" ht="15">
      <c r="A286" s="17" t="s">
        <v>298</v>
      </c>
    </row>
    <row r="287" ht="15">
      <c r="A287" s="17" t="s">
        <v>299</v>
      </c>
    </row>
    <row r="288" ht="15">
      <c r="A288" s="17" t="s">
        <v>300</v>
      </c>
    </row>
    <row r="289" ht="15">
      <c r="A289" s="17" t="s">
        <v>301</v>
      </c>
    </row>
    <row r="290" ht="15">
      <c r="A290" s="17" t="s">
        <v>302</v>
      </c>
    </row>
    <row r="291" ht="15">
      <c r="A291" s="12" t="s">
        <v>303</v>
      </c>
    </row>
    <row r="292" ht="15">
      <c r="A292" s="16" t="s">
        <v>111</v>
      </c>
    </row>
    <row r="293" ht="15">
      <c r="A293" s="17" t="s">
        <v>304</v>
      </c>
    </row>
    <row r="294" ht="15">
      <c r="A294" s="17" t="s">
        <v>305</v>
      </c>
    </row>
    <row r="295" ht="15">
      <c r="A295" s="17" t="s">
        <v>306</v>
      </c>
    </row>
    <row r="296" ht="15">
      <c r="A296" s="17" t="s">
        <v>307</v>
      </c>
    </row>
    <row r="297" ht="15">
      <c r="A297" s="17" t="s">
        <v>308</v>
      </c>
    </row>
    <row r="298" ht="15">
      <c r="A298" s="17" t="s">
        <v>309</v>
      </c>
    </row>
    <row r="299" ht="15">
      <c r="A299" s="17" t="s">
        <v>501</v>
      </c>
    </row>
    <row r="300" ht="15">
      <c r="A300" s="17" t="s">
        <v>310</v>
      </c>
    </row>
    <row r="301" ht="15">
      <c r="A301" s="17" t="s">
        <v>311</v>
      </c>
    </row>
    <row r="302" ht="15">
      <c r="A302" s="12" t="s">
        <v>312</v>
      </c>
    </row>
    <row r="303" ht="15">
      <c r="A303" s="16" t="s">
        <v>111</v>
      </c>
    </row>
    <row r="304" ht="15">
      <c r="A304" s="17" t="s">
        <v>313</v>
      </c>
    </row>
    <row r="305" ht="15">
      <c r="A305" s="17" t="s">
        <v>314</v>
      </c>
    </row>
    <row r="306" ht="15">
      <c r="A306" s="17" t="s">
        <v>315</v>
      </c>
    </row>
    <row r="307" ht="15">
      <c r="A307" s="17" t="s">
        <v>316</v>
      </c>
    </row>
    <row r="308" ht="15">
      <c r="A308" s="17" t="s">
        <v>317</v>
      </c>
    </row>
    <row r="309" ht="15">
      <c r="A309" s="17" t="s">
        <v>318</v>
      </c>
    </row>
    <row r="310" ht="15">
      <c r="A310" s="17" t="s">
        <v>319</v>
      </c>
    </row>
    <row r="311" ht="15">
      <c r="A311" s="12" t="s">
        <v>320</v>
      </c>
    </row>
    <row r="312" ht="15">
      <c r="A312" s="16" t="s">
        <v>111</v>
      </c>
    </row>
    <row r="313" ht="15">
      <c r="A313" s="17" t="s">
        <v>321</v>
      </c>
    </row>
    <row r="314" ht="15">
      <c r="A314" s="17" t="s">
        <v>322</v>
      </c>
    </row>
    <row r="315" ht="15">
      <c r="A315" s="17" t="s">
        <v>323</v>
      </c>
    </row>
    <row r="316" ht="15">
      <c r="A316" s="17" t="s">
        <v>324</v>
      </c>
    </row>
    <row r="317" ht="15">
      <c r="A317" s="17" t="s">
        <v>325</v>
      </c>
    </row>
    <row r="318" ht="15">
      <c r="A318" s="17" t="s">
        <v>326</v>
      </c>
    </row>
    <row r="319" ht="15">
      <c r="A319" s="17" t="s">
        <v>246</v>
      </c>
    </row>
    <row r="320" ht="15">
      <c r="A320" s="17" t="s">
        <v>327</v>
      </c>
    </row>
    <row r="321" ht="15">
      <c r="A321" s="17" t="s">
        <v>328</v>
      </c>
    </row>
    <row r="322" ht="15">
      <c r="A322" s="17" t="s">
        <v>329</v>
      </c>
    </row>
    <row r="323" ht="15">
      <c r="A323" s="17" t="s">
        <v>330</v>
      </c>
    </row>
    <row r="324" ht="15">
      <c r="A324" s="17" t="s">
        <v>331</v>
      </c>
    </row>
    <row r="325" ht="15">
      <c r="A325" s="17" t="s">
        <v>332</v>
      </c>
    </row>
    <row r="326" ht="15">
      <c r="A326" s="17" t="s">
        <v>333</v>
      </c>
    </row>
    <row r="327" ht="15">
      <c r="A327" s="17" t="s">
        <v>334</v>
      </c>
    </row>
    <row r="328" ht="15">
      <c r="A328" s="17" t="s">
        <v>335</v>
      </c>
    </row>
    <row r="329" ht="15">
      <c r="A329" s="17" t="s">
        <v>336</v>
      </c>
    </row>
    <row r="330" ht="15">
      <c r="A330" s="17" t="s">
        <v>337</v>
      </c>
    </row>
    <row r="331" ht="15">
      <c r="A331" s="12" t="s">
        <v>338</v>
      </c>
    </row>
    <row r="332" ht="15">
      <c r="A332" s="16" t="s">
        <v>111</v>
      </c>
    </row>
    <row r="333" ht="15">
      <c r="A333" s="17" t="s">
        <v>81</v>
      </c>
    </row>
    <row r="334" ht="15">
      <c r="A334" s="17" t="s">
        <v>275</v>
      </c>
    </row>
    <row r="335" ht="15">
      <c r="A335" s="17" t="s">
        <v>339</v>
      </c>
    </row>
    <row r="336" ht="15">
      <c r="A336" s="17" t="s">
        <v>340</v>
      </c>
    </row>
    <row r="337" ht="15">
      <c r="A337" s="17" t="s">
        <v>341</v>
      </c>
    </row>
    <row r="338" ht="15">
      <c r="A338" s="17" t="s">
        <v>342</v>
      </c>
    </row>
    <row r="339" ht="15">
      <c r="A339" s="17" t="s">
        <v>343</v>
      </c>
    </row>
    <row r="340" ht="15">
      <c r="A340" s="12" t="s">
        <v>344</v>
      </c>
    </row>
    <row r="341" ht="15">
      <c r="A341" s="16" t="s">
        <v>111</v>
      </c>
    </row>
    <row r="342" ht="15">
      <c r="A342" s="17" t="s">
        <v>275</v>
      </c>
    </row>
    <row r="343" ht="15">
      <c r="A343" s="17" t="s">
        <v>345</v>
      </c>
    </row>
    <row r="344" ht="15">
      <c r="A344" s="17" t="s">
        <v>346</v>
      </c>
    </row>
    <row r="345" ht="15">
      <c r="A345" s="17" t="s">
        <v>510</v>
      </c>
    </row>
    <row r="346" ht="15">
      <c r="A346" s="17" t="s">
        <v>347</v>
      </c>
    </row>
    <row r="347" ht="15">
      <c r="A347" s="17" t="s">
        <v>348</v>
      </c>
    </row>
    <row r="348" ht="15">
      <c r="A348" s="17" t="s">
        <v>349</v>
      </c>
    </row>
    <row r="349" ht="15">
      <c r="A349" s="17" t="s">
        <v>350</v>
      </c>
    </row>
    <row r="350" ht="15">
      <c r="A350" s="17" t="s">
        <v>351</v>
      </c>
    </row>
    <row r="351" ht="15">
      <c r="A351" s="17" t="s">
        <v>352</v>
      </c>
    </row>
    <row r="352" ht="15">
      <c r="A352" s="17" t="s">
        <v>353</v>
      </c>
    </row>
    <row r="353" ht="15">
      <c r="A353" s="17" t="s">
        <v>354</v>
      </c>
    </row>
    <row r="354" ht="15">
      <c r="A354" s="12" t="s">
        <v>355</v>
      </c>
    </row>
    <row r="355" ht="15">
      <c r="A355" s="16" t="s">
        <v>111</v>
      </c>
    </row>
    <row r="356" ht="15">
      <c r="A356" s="17" t="s">
        <v>356</v>
      </c>
    </row>
    <row r="357" ht="15">
      <c r="A357" s="17" t="s">
        <v>357</v>
      </c>
    </row>
    <row r="358" ht="15">
      <c r="A358" s="17" t="s">
        <v>358</v>
      </c>
    </row>
    <row r="359" ht="15">
      <c r="A359" s="17" t="s">
        <v>359</v>
      </c>
    </row>
    <row r="360" ht="15">
      <c r="A360" s="17" t="s">
        <v>360</v>
      </c>
    </row>
    <row r="361" ht="15">
      <c r="A361" s="17" t="s">
        <v>361</v>
      </c>
    </row>
    <row r="362" ht="15">
      <c r="A362" s="17" t="s">
        <v>362</v>
      </c>
    </row>
    <row r="363" ht="15">
      <c r="A363" s="17" t="s">
        <v>363</v>
      </c>
    </row>
    <row r="364" ht="15">
      <c r="A364" s="17" t="s">
        <v>364</v>
      </c>
    </row>
    <row r="365" ht="15">
      <c r="A365" s="17" t="s">
        <v>365</v>
      </c>
    </row>
    <row r="366" ht="15">
      <c r="A366" s="17" t="s">
        <v>366</v>
      </c>
    </row>
    <row r="367" ht="15">
      <c r="A367" s="12" t="s">
        <v>367</v>
      </c>
    </row>
    <row r="368" ht="15">
      <c r="A368" s="16" t="s">
        <v>111</v>
      </c>
    </row>
    <row r="369" ht="15">
      <c r="A369" s="18" t="s">
        <v>368</v>
      </c>
    </row>
    <row r="370" ht="15">
      <c r="A370" s="18" t="s">
        <v>166</v>
      </c>
    </row>
    <row r="371" ht="15">
      <c r="A371" s="18" t="s">
        <v>369</v>
      </c>
    </row>
    <row r="372" ht="15">
      <c r="A372" s="18" t="s">
        <v>370</v>
      </c>
    </row>
    <row r="373" ht="15">
      <c r="A373" s="18" t="s">
        <v>371</v>
      </c>
    </row>
    <row r="374" ht="15">
      <c r="A374" s="18" t="s">
        <v>372</v>
      </c>
    </row>
    <row r="375" ht="15">
      <c r="A375" s="18" t="s">
        <v>373</v>
      </c>
    </row>
    <row r="376" ht="15">
      <c r="A376" s="18" t="s">
        <v>374</v>
      </c>
    </row>
    <row r="377" ht="15">
      <c r="A377" s="18" t="s">
        <v>375</v>
      </c>
    </row>
    <row r="378" ht="15">
      <c r="A378" s="12" t="s">
        <v>376</v>
      </c>
    </row>
    <row r="379" ht="15">
      <c r="A379" s="16" t="s">
        <v>111</v>
      </c>
    </row>
    <row r="380" ht="15">
      <c r="A380" s="17" t="s">
        <v>377</v>
      </c>
    </row>
    <row r="381" ht="15">
      <c r="A381" s="17" t="s">
        <v>378</v>
      </c>
    </row>
    <row r="382" ht="15">
      <c r="A382" s="17" t="s">
        <v>495</v>
      </c>
    </row>
    <row r="383" ht="15">
      <c r="A383" s="17" t="s">
        <v>379</v>
      </c>
    </row>
    <row r="384" ht="15">
      <c r="A384" s="17" t="s">
        <v>246</v>
      </c>
    </row>
    <row r="385" ht="15">
      <c r="A385" s="17" t="s">
        <v>380</v>
      </c>
    </row>
    <row r="386" ht="15">
      <c r="A386" s="17" t="s">
        <v>381</v>
      </c>
    </row>
    <row r="387" ht="15">
      <c r="A387" s="17" t="s">
        <v>500</v>
      </c>
    </row>
    <row r="388" ht="15">
      <c r="A388" s="17" t="s">
        <v>382</v>
      </c>
    </row>
    <row r="389" ht="15">
      <c r="A389" s="17" t="s">
        <v>383</v>
      </c>
    </row>
    <row r="390" ht="15">
      <c r="A390" s="12" t="s">
        <v>384</v>
      </c>
    </row>
    <row r="391" ht="15">
      <c r="A391" s="16" t="s">
        <v>111</v>
      </c>
    </row>
    <row r="392" ht="15">
      <c r="A392" s="17" t="s">
        <v>385</v>
      </c>
    </row>
    <row r="393" ht="15">
      <c r="A393" s="17" t="s">
        <v>386</v>
      </c>
    </row>
    <row r="394" ht="15">
      <c r="A394" s="17" t="s">
        <v>314</v>
      </c>
    </row>
    <row r="395" ht="15">
      <c r="A395" s="17" t="s">
        <v>237</v>
      </c>
    </row>
    <row r="396" ht="15">
      <c r="A396" s="17" t="s">
        <v>387</v>
      </c>
    </row>
    <row r="397" ht="15">
      <c r="A397" s="17" t="s">
        <v>388</v>
      </c>
    </row>
    <row r="398" ht="15">
      <c r="A398" s="17" t="s">
        <v>238</v>
      </c>
    </row>
    <row r="399" ht="15">
      <c r="A399" s="17" t="s">
        <v>389</v>
      </c>
    </row>
    <row r="400" spans="1:2" ht="15">
      <c r="A400" s="17" t="s">
        <v>490</v>
      </c>
      <c r="B400" s="23"/>
    </row>
    <row r="401" ht="15">
      <c r="A401" s="17" t="s">
        <v>390</v>
      </c>
    </row>
    <row r="402" ht="15">
      <c r="A402" s="12" t="s">
        <v>391</v>
      </c>
    </row>
    <row r="403" ht="15">
      <c r="A403" s="16" t="s">
        <v>111</v>
      </c>
    </row>
    <row r="404" ht="15">
      <c r="A404" s="17" t="s">
        <v>392</v>
      </c>
    </row>
    <row r="405" ht="15">
      <c r="A405" s="17" t="s">
        <v>496</v>
      </c>
    </row>
    <row r="406" ht="15">
      <c r="A406" s="17" t="s">
        <v>497</v>
      </c>
    </row>
    <row r="407" ht="15">
      <c r="A407" s="17" t="s">
        <v>393</v>
      </c>
    </row>
    <row r="408" ht="15">
      <c r="A408" s="17" t="s">
        <v>206</v>
      </c>
    </row>
    <row r="409" ht="15">
      <c r="A409" s="17" t="s">
        <v>394</v>
      </c>
    </row>
    <row r="410" ht="15">
      <c r="A410" s="12" t="s">
        <v>395</v>
      </c>
    </row>
    <row r="411" ht="15">
      <c r="A411" s="16" t="s">
        <v>111</v>
      </c>
    </row>
    <row r="412" ht="15">
      <c r="A412" s="17" t="s">
        <v>377</v>
      </c>
    </row>
    <row r="413" ht="15">
      <c r="A413" s="17" t="s">
        <v>396</v>
      </c>
    </row>
    <row r="414" ht="15">
      <c r="A414" s="17" t="s">
        <v>397</v>
      </c>
    </row>
    <row r="415" ht="15">
      <c r="A415" s="17" t="s">
        <v>398</v>
      </c>
    </row>
    <row r="416" ht="15">
      <c r="A416" s="17" t="s">
        <v>399</v>
      </c>
    </row>
    <row r="417" ht="15">
      <c r="A417" s="17" t="s">
        <v>197</v>
      </c>
    </row>
    <row r="418" ht="15">
      <c r="A418" s="17" t="s">
        <v>400</v>
      </c>
    </row>
    <row r="419" ht="15">
      <c r="A419" s="17" t="s">
        <v>401</v>
      </c>
    </row>
    <row r="420" ht="15">
      <c r="A420" s="17" t="s">
        <v>499</v>
      </c>
    </row>
    <row r="421" ht="15">
      <c r="A421" s="17" t="s">
        <v>402</v>
      </c>
    </row>
    <row r="422" ht="15">
      <c r="A422" s="17" t="s">
        <v>403</v>
      </c>
    </row>
    <row r="423" ht="15">
      <c r="A423" s="19" t="s">
        <v>404</v>
      </c>
    </row>
    <row r="424" ht="15">
      <c r="A424" s="16" t="s">
        <v>111</v>
      </c>
    </row>
    <row r="425" ht="15">
      <c r="A425" s="17" t="s">
        <v>405</v>
      </c>
    </row>
    <row r="426" ht="15">
      <c r="A426" s="17" t="s">
        <v>406</v>
      </c>
    </row>
    <row r="427" ht="15">
      <c r="A427" s="17" t="s">
        <v>407</v>
      </c>
    </row>
    <row r="428" ht="15">
      <c r="A428" s="17" t="s">
        <v>408</v>
      </c>
    </row>
    <row r="429" ht="15">
      <c r="A429" s="17" t="s">
        <v>409</v>
      </c>
    </row>
    <row r="430" ht="15">
      <c r="A430" s="17" t="s">
        <v>410</v>
      </c>
    </row>
    <row r="431" ht="15">
      <c r="A431" s="17" t="s">
        <v>411</v>
      </c>
    </row>
    <row r="432" ht="15">
      <c r="A432" s="17" t="s">
        <v>511</v>
      </c>
    </row>
    <row r="433" ht="15">
      <c r="A433" s="17" t="s">
        <v>412</v>
      </c>
    </row>
    <row r="434" ht="15">
      <c r="A434" s="17" t="s">
        <v>413</v>
      </c>
    </row>
    <row r="435" ht="15">
      <c r="A435" s="12" t="s">
        <v>414</v>
      </c>
    </row>
    <row r="436" ht="15">
      <c r="A436" s="16" t="s">
        <v>111</v>
      </c>
    </row>
    <row r="437" ht="15">
      <c r="A437" s="17" t="s">
        <v>415</v>
      </c>
    </row>
    <row r="438" ht="15">
      <c r="A438" s="17" t="s">
        <v>416</v>
      </c>
    </row>
    <row r="439" ht="15">
      <c r="A439" s="17" t="s">
        <v>417</v>
      </c>
    </row>
    <row r="440" ht="15">
      <c r="A440" s="12" t="s">
        <v>418</v>
      </c>
    </row>
    <row r="441" ht="15">
      <c r="A441" s="16" t="s">
        <v>111</v>
      </c>
    </row>
    <row r="442" ht="15">
      <c r="A442" s="20" t="s">
        <v>419</v>
      </c>
    </row>
    <row r="443" ht="15">
      <c r="A443" s="20" t="s">
        <v>420</v>
      </c>
    </row>
    <row r="444" ht="15">
      <c r="A444" s="20" t="s">
        <v>421</v>
      </c>
    </row>
    <row r="445" ht="15">
      <c r="A445" s="20" t="s">
        <v>422</v>
      </c>
    </row>
    <row r="446" ht="15">
      <c r="A446" s="20" t="s">
        <v>423</v>
      </c>
    </row>
    <row r="447" ht="15">
      <c r="A447" s="20" t="s">
        <v>424</v>
      </c>
    </row>
    <row r="448" ht="15">
      <c r="A448" s="20" t="s">
        <v>425</v>
      </c>
    </row>
    <row r="449" spans="1:2" ht="15">
      <c r="A449" s="20" t="s">
        <v>491</v>
      </c>
      <c r="B449" s="23"/>
    </row>
    <row r="450" ht="15">
      <c r="A450" s="20" t="s">
        <v>426</v>
      </c>
    </row>
    <row r="451" ht="15">
      <c r="A451" s="20" t="s">
        <v>427</v>
      </c>
    </row>
    <row r="452" ht="15">
      <c r="A452" s="12" t="s">
        <v>428</v>
      </c>
    </row>
    <row r="453" ht="15">
      <c r="A453" s="16" t="s">
        <v>111</v>
      </c>
    </row>
    <row r="454" ht="15">
      <c r="A454" s="17" t="s">
        <v>429</v>
      </c>
    </row>
    <row r="455" ht="15">
      <c r="A455" s="17" t="s">
        <v>430</v>
      </c>
    </row>
    <row r="456" ht="15">
      <c r="A456" s="17" t="s">
        <v>431</v>
      </c>
    </row>
    <row r="457" ht="15">
      <c r="A457" s="17" t="s">
        <v>512</v>
      </c>
    </row>
    <row r="458" ht="15">
      <c r="A458" s="17" t="s">
        <v>432</v>
      </c>
    </row>
    <row r="459" ht="15">
      <c r="A459" s="17" t="s">
        <v>433</v>
      </c>
    </row>
    <row r="460" ht="15">
      <c r="A460" s="17" t="s">
        <v>434</v>
      </c>
    </row>
    <row r="461" ht="15">
      <c r="A461" s="17" t="s">
        <v>435</v>
      </c>
    </row>
    <row r="462" ht="15">
      <c r="A462" s="17" t="s">
        <v>436</v>
      </c>
    </row>
    <row r="463" ht="15">
      <c r="A463" s="17" t="s">
        <v>437</v>
      </c>
    </row>
    <row r="464" ht="15">
      <c r="A464" s="17" t="s">
        <v>438</v>
      </c>
    </row>
    <row r="465" ht="15">
      <c r="A465" s="12" t="s">
        <v>439</v>
      </c>
    </row>
    <row r="466" ht="15">
      <c r="A466" s="16" t="s">
        <v>111</v>
      </c>
    </row>
    <row r="467" ht="15">
      <c r="A467" s="17" t="s">
        <v>440</v>
      </c>
    </row>
    <row r="468" ht="15">
      <c r="A468" s="17" t="s">
        <v>441</v>
      </c>
    </row>
    <row r="469" ht="15">
      <c r="A469" s="17" t="s">
        <v>316</v>
      </c>
    </row>
    <row r="470" ht="15">
      <c r="A470" s="17" t="s">
        <v>442</v>
      </c>
    </row>
    <row r="471" ht="15">
      <c r="A471" s="17" t="s">
        <v>443</v>
      </c>
    </row>
    <row r="472" ht="15">
      <c r="A472" s="17" t="s">
        <v>444</v>
      </c>
    </row>
    <row r="473" ht="15">
      <c r="A473" s="17" t="s">
        <v>445</v>
      </c>
    </row>
    <row r="474" ht="15">
      <c r="A474" s="17" t="s">
        <v>513</v>
      </c>
    </row>
    <row r="475" ht="15">
      <c r="A475" s="12" t="s">
        <v>446</v>
      </c>
    </row>
    <row r="476" ht="15">
      <c r="A476" s="16" t="s">
        <v>111</v>
      </c>
    </row>
    <row r="477" ht="15">
      <c r="A477" s="17" t="s">
        <v>213</v>
      </c>
    </row>
    <row r="478" ht="15">
      <c r="A478" s="17" t="s">
        <v>447</v>
      </c>
    </row>
    <row r="479" ht="15">
      <c r="A479" s="17" t="s">
        <v>255</v>
      </c>
    </row>
    <row r="480" ht="15">
      <c r="A480" s="17" t="s">
        <v>448</v>
      </c>
    </row>
    <row r="481" ht="15">
      <c r="A481" s="17" t="s">
        <v>449</v>
      </c>
    </row>
    <row r="482" ht="15">
      <c r="A482" s="17" t="s">
        <v>450</v>
      </c>
    </row>
    <row r="483" ht="15">
      <c r="A483" s="17" t="s">
        <v>451</v>
      </c>
    </row>
    <row r="484" ht="15">
      <c r="A484" s="17" t="s">
        <v>452</v>
      </c>
    </row>
    <row r="485" ht="15">
      <c r="A485" s="17" t="s">
        <v>403</v>
      </c>
    </row>
    <row r="486" ht="15">
      <c r="A486" s="12" t="s">
        <v>453</v>
      </c>
    </row>
    <row r="487" ht="15">
      <c r="A487" s="16" t="s">
        <v>111</v>
      </c>
    </row>
    <row r="488" ht="15">
      <c r="A488" s="17" t="s">
        <v>212</v>
      </c>
    </row>
    <row r="489" ht="15">
      <c r="A489" s="17" t="s">
        <v>454</v>
      </c>
    </row>
    <row r="490" ht="15">
      <c r="A490" s="17" t="s">
        <v>455</v>
      </c>
    </row>
    <row r="491" ht="15">
      <c r="A491" s="17" t="s">
        <v>456</v>
      </c>
    </row>
    <row r="492" ht="15">
      <c r="A492" s="17" t="s">
        <v>457</v>
      </c>
    </row>
    <row r="493" ht="15">
      <c r="A493" s="17" t="s">
        <v>458</v>
      </c>
    </row>
    <row r="494" ht="15">
      <c r="A494" s="17" t="s">
        <v>514</v>
      </c>
    </row>
    <row r="495" ht="15">
      <c r="A495" s="21" t="s">
        <v>459</v>
      </c>
    </row>
    <row r="496" ht="15">
      <c r="A496" s="16" t="s">
        <v>111</v>
      </c>
    </row>
    <row r="497" ht="15">
      <c r="A497" s="17" t="s">
        <v>460</v>
      </c>
    </row>
    <row r="498" ht="15">
      <c r="A498" s="17" t="s">
        <v>194</v>
      </c>
    </row>
    <row r="499" ht="15">
      <c r="A499" s="17" t="s">
        <v>461</v>
      </c>
    </row>
    <row r="500" ht="15">
      <c r="A500" s="17" t="s">
        <v>206</v>
      </c>
    </row>
    <row r="501" ht="15">
      <c r="A501" s="17" t="s">
        <v>462</v>
      </c>
    </row>
    <row r="502" ht="15">
      <c r="A502" s="17" t="s">
        <v>463</v>
      </c>
    </row>
    <row r="503" ht="15">
      <c r="A503" s="17" t="s">
        <v>464</v>
      </c>
    </row>
    <row r="504" ht="15">
      <c r="A504" s="17" t="s">
        <v>465</v>
      </c>
    </row>
    <row r="505" ht="15">
      <c r="A505" s="17" t="s">
        <v>466</v>
      </c>
    </row>
    <row r="506" ht="15">
      <c r="A506" s="17" t="s">
        <v>467</v>
      </c>
    </row>
    <row r="507" ht="15">
      <c r="A507" s="17" t="s">
        <v>468</v>
      </c>
    </row>
    <row r="508" ht="15">
      <c r="A508" s="17" t="s">
        <v>469</v>
      </c>
    </row>
    <row r="509" ht="15">
      <c r="A509" s="17" t="s">
        <v>470</v>
      </c>
    </row>
    <row r="510" ht="15">
      <c r="A510" s="17" t="s">
        <v>471</v>
      </c>
    </row>
    <row r="511" ht="15">
      <c r="A511" s="12" t="s">
        <v>472</v>
      </c>
    </row>
    <row r="512" ht="15">
      <c r="A512" s="16" t="s">
        <v>111</v>
      </c>
    </row>
    <row r="513" ht="15">
      <c r="A513" s="17" t="s">
        <v>473</v>
      </c>
    </row>
    <row r="514" ht="15">
      <c r="A514" s="17" t="s">
        <v>474</v>
      </c>
    </row>
    <row r="515" ht="15">
      <c r="A515" s="17" t="s">
        <v>498</v>
      </c>
    </row>
    <row r="516" ht="15">
      <c r="A516" s="17" t="s">
        <v>475</v>
      </c>
    </row>
    <row r="517" ht="15">
      <c r="A517" s="17" t="s">
        <v>212</v>
      </c>
    </row>
    <row r="518" ht="15">
      <c r="A518" s="17" t="s">
        <v>476</v>
      </c>
    </row>
    <row r="519" ht="15">
      <c r="A519" s="17" t="s">
        <v>477</v>
      </c>
    </row>
    <row r="520" ht="15">
      <c r="A520" s="17" t="s">
        <v>478</v>
      </c>
    </row>
    <row r="521" ht="15">
      <c r="A521" s="17" t="s">
        <v>479</v>
      </c>
    </row>
    <row r="522" ht="15">
      <c r="A522" s="22"/>
    </row>
    <row r="523" ht="15">
      <c r="A523" s="22"/>
    </row>
    <row r="524" ht="15">
      <c r="A524" s="22"/>
    </row>
    <row r="525" ht="15">
      <c r="A525" s="22"/>
    </row>
    <row r="526" ht="15">
      <c r="A526" s="2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STREAKE</dc:creator>
  <cp:keywords/>
  <dc:description/>
  <cp:lastModifiedBy>ПК</cp:lastModifiedBy>
  <cp:lastPrinted>2017-07-24T08:18:15Z</cp:lastPrinted>
  <dcterms:created xsi:type="dcterms:W3CDTF">2004-03-10T12:49:19Z</dcterms:created>
  <dcterms:modified xsi:type="dcterms:W3CDTF">2020-04-22T06:09:44Z</dcterms:modified>
  <cp:category/>
  <cp:version/>
  <cp:contentType/>
  <cp:contentStatus/>
</cp:coreProperties>
</file>